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5180" windowHeight="8325"/>
  </bookViews>
  <sheets>
    <sheet name="Enrollment" sheetId="2" r:id="rId1"/>
    <sheet name="EnrollmentFNs" sheetId="4" r:id="rId2"/>
    <sheet name="Language" sheetId="1" r:id="rId3"/>
    <sheet name="LanguageFNs" sheetId="5" r:id="rId4"/>
    <sheet name="Lunch" sheetId="3" r:id="rId5"/>
    <sheet name="LunchFNs" sheetId="6" r:id="rId6"/>
  </sheets>
  <calcPr calcId="125725"/>
</workbook>
</file>

<file path=xl/calcChain.xml><?xml version="1.0" encoding="utf-8"?>
<calcChain xmlns="http://schemas.openxmlformats.org/spreadsheetml/2006/main">
  <c r="N21" i="2"/>
  <c r="J21"/>
  <c r="I21"/>
  <c r="K21"/>
  <c r="L21"/>
  <c r="F21"/>
  <c r="N20" l="1"/>
  <c r="L20"/>
  <c r="I20"/>
  <c r="J20"/>
  <c r="K20"/>
  <c r="F20"/>
  <c r="C8" i="3"/>
  <c r="B8"/>
  <c r="D8" s="1"/>
  <c r="F3" i="2"/>
  <c r="F4"/>
  <c r="F5"/>
  <c r="F6"/>
  <c r="F7"/>
  <c r="F8"/>
  <c r="F9"/>
  <c r="F10"/>
  <c r="F14"/>
  <c r="F15"/>
  <c r="F18"/>
  <c r="F19"/>
  <c r="F2"/>
  <c r="L14"/>
  <c r="L8"/>
  <c r="L9"/>
  <c r="L10"/>
  <c r="L4"/>
  <c r="L5"/>
  <c r="L6"/>
  <c r="L7"/>
  <c r="L3"/>
  <c r="L2"/>
  <c r="J2"/>
  <c r="K2"/>
  <c r="J3"/>
  <c r="K3"/>
  <c r="K4"/>
  <c r="K5"/>
  <c r="K6"/>
  <c r="K7"/>
  <c r="K8"/>
  <c r="K9"/>
  <c r="K10"/>
  <c r="J14"/>
  <c r="K14"/>
  <c r="K15"/>
  <c r="K16"/>
  <c r="K18"/>
  <c r="K19"/>
  <c r="G19"/>
  <c r="J19" s="1"/>
  <c r="C19"/>
  <c r="L19" s="1"/>
  <c r="G18"/>
  <c r="I18" s="1"/>
  <c r="C18"/>
  <c r="L18" s="1"/>
  <c r="G17"/>
  <c r="J17" s="1"/>
  <c r="E17"/>
  <c r="F17" s="1"/>
  <c r="C17"/>
  <c r="G16"/>
  <c r="I16" s="1"/>
  <c r="D16"/>
  <c r="F16" s="1"/>
  <c r="C16"/>
  <c r="L16" s="1"/>
  <c r="G15"/>
  <c r="J15" s="1"/>
  <c r="C15"/>
  <c r="L15" s="1"/>
  <c r="I14"/>
  <c r="J13"/>
  <c r="E13"/>
  <c r="F13" s="1"/>
  <c r="J12"/>
  <c r="E12"/>
  <c r="F12" s="1"/>
  <c r="J11"/>
  <c r="E11"/>
  <c r="F11" s="1"/>
  <c r="J10"/>
  <c r="J9"/>
  <c r="J8"/>
  <c r="J7"/>
  <c r="J6"/>
  <c r="J5"/>
  <c r="J4"/>
  <c r="I3"/>
  <c r="I2"/>
  <c r="L17" l="1"/>
  <c r="L13"/>
  <c r="L11"/>
  <c r="L12"/>
  <c r="J16"/>
  <c r="J18"/>
  <c r="K17"/>
  <c r="K13"/>
  <c r="K11"/>
  <c r="K12"/>
  <c r="N8"/>
  <c r="N9"/>
  <c r="N11"/>
  <c r="N14"/>
  <c r="N3"/>
  <c r="I5"/>
  <c r="N5"/>
  <c r="N10"/>
  <c r="I11"/>
  <c r="I13"/>
  <c r="N13"/>
  <c r="N15"/>
  <c r="I17"/>
  <c r="N2"/>
  <c r="I4"/>
  <c r="N4"/>
  <c r="I6"/>
  <c r="N6"/>
  <c r="I7"/>
  <c r="N7"/>
  <c r="I15"/>
  <c r="N16"/>
  <c r="N18"/>
  <c r="N19"/>
  <c r="I8"/>
  <c r="I9"/>
  <c r="I10"/>
  <c r="I12"/>
  <c r="I19"/>
  <c r="N17" l="1"/>
  <c r="N12"/>
</calcChain>
</file>

<file path=xl/comments1.xml><?xml version="1.0" encoding="utf-8"?>
<comments xmlns="http://schemas.openxmlformats.org/spreadsheetml/2006/main">
  <authors>
    <author>Clifford Cook</author>
    <author>ccook2</author>
    <author>ccook</author>
  </authors>
  <commentList>
    <comment ref="C1" authorId="0">
      <text>
        <r>
          <rPr>
            <b/>
            <sz val="9"/>
            <color indexed="81"/>
            <rFont val="Tahoma"/>
            <family val="2"/>
          </rPr>
          <t>From 11/28/05 report.  Pre-K figures sometimes differ in older documents
From 2007-8 on includes Montessori 3 from Tobin, which is analogous to Pre-K.  Montessori 4 incldued with K-8 since it is analogous to K1</t>
        </r>
      </text>
    </comment>
    <comment ref="D1" authorId="0">
      <text>
        <r>
          <rPr>
            <b/>
            <sz val="9"/>
            <color indexed="81"/>
            <rFont val="Tahoma"/>
            <family val="2"/>
          </rPr>
          <t>All years include both K1 and K2.  Analogous figures from other dictricts would be K2 only. From 2207-8 on this also include Montessori 4 from Tobin, which is analogous to K1. Montessori 3 included with pre-K.
From 11/28/05 report. For 90-1 to 94-5 supplemented form 2000 Jim Conry Enrollment Projection Memo.</t>
        </r>
      </text>
    </comment>
    <comment ref="G1" authorId="0">
      <text>
        <r>
          <rPr>
            <b/>
            <sz val="9"/>
            <color indexed="81"/>
            <rFont val="Tahoma"/>
            <family val="2"/>
          </rPr>
          <t>From 9-12 totals in 11/28/05 report less Minuteman enrollment.  For 90-1 to 94-5 supplemented form 2000 Jim Conry Enrollment Projection Memo.</t>
        </r>
      </text>
    </comment>
    <comment ref="A7" authorId="0">
      <text>
        <r>
          <rPr>
            <b/>
            <sz val="9"/>
            <color indexed="81"/>
            <rFont val="Tahoma"/>
            <family val="2"/>
          </rPr>
          <t xml:space="preserve">Elementary School total matches older Oct 1 reports if you include pre-K, K-8, Ungraded, and Other in System.  Allocation differs from 11/28/05 document.
Older Oct 1 report does not appear to include any Minuteman students
</t>
        </r>
      </text>
    </comment>
    <comment ref="A8" authorId="0">
      <text>
        <r>
          <rPr>
            <b/>
            <sz val="9"/>
            <color indexed="81"/>
            <rFont val="Tahoma"/>
            <family val="2"/>
          </rPr>
          <t xml:space="preserve">Elementary School total matches older Oct 1 reports if you include pre-K, K-8, Ungraded, and Other in System.  Allocation differs from 11/28/05 document
</t>
        </r>
      </text>
    </comment>
    <comment ref="A9" authorId="0">
      <text>
        <r>
          <rPr>
            <b/>
            <sz val="9"/>
            <color indexed="81"/>
            <rFont val="Tahoma"/>
            <family val="2"/>
          </rPr>
          <t xml:space="preserve">Elementary School total matches older Oct 1 reports if you include pre-K, K-8, Ungraded, and Other in System.  Allocation differs from 11/28/05 document
</t>
        </r>
      </text>
    </comment>
    <comment ref="A15" authorId="1">
      <text>
        <r>
          <rPr>
            <b/>
            <sz val="10"/>
            <color indexed="81"/>
            <rFont val="Tahoma"/>
            <family val="2"/>
          </rPr>
          <t>All figures based on Cambridge Public School Enrollments as of 10/1/07 from FY08-09 Enrollment Projectsions dated 11/28/07</t>
        </r>
      </text>
    </comment>
    <comment ref="A16" authorId="1">
      <text>
        <r>
          <rPr>
            <b/>
            <sz val="10"/>
            <color indexed="81"/>
            <rFont val="Tahoma"/>
            <family val="2"/>
          </rPr>
          <t xml:space="preserve">All figures from 08-09 Enrollment as of 10/1/08 attachement to FY 09-10 enrollment projections
</t>
        </r>
      </text>
    </comment>
    <comment ref="A17" authorId="1">
      <text>
        <r>
          <rPr>
            <b/>
            <sz val="10"/>
            <color indexed="81"/>
            <rFont val="Tahoma"/>
            <family val="2"/>
          </rPr>
          <t>Data from FY 11-12 enrollment history, which matches prior year data, and from 5 Year Financial Forecast Fys 11-15, page 15  - SY 10/11 Enrollment Projection by School and Grade prior year values</t>
        </r>
      </text>
    </comment>
    <comment ref="C17" authorId="1">
      <text>
        <r>
          <rPr>
            <b/>
            <sz val="10"/>
            <color indexed="81"/>
            <rFont val="Tahoma"/>
            <family val="2"/>
          </rPr>
          <t>Matches total from FY 11-12 enrollment history and from 5 Year Financial Forecast Fys 11-15, page 15  - SY 10/11 Enrollment Projection by School and Grade prior year values</t>
        </r>
      </text>
    </comment>
    <comment ref="D17" authorId="1">
      <text>
        <r>
          <rPr>
            <b/>
            <sz val="10"/>
            <color indexed="81"/>
            <rFont val="Tahoma"/>
            <family val="2"/>
          </rPr>
          <t xml:space="preserve">Matches total from FY 11-12 enrollment history and from 5 Year Financial Forecast Fys 11-15, page 15  - SY 10/11 Enrollment Projection by School and Grade prior year values  </t>
        </r>
      </text>
    </comment>
    <comment ref="E17" authorId="2">
      <text>
        <r>
          <rPr>
            <b/>
            <sz val="10"/>
            <color indexed="81"/>
            <rFont val="Tahoma"/>
            <family val="2"/>
          </rPr>
          <t>from FY11 adopted budget, school enrollment reports and projections on p 97-108</t>
        </r>
      </text>
    </comment>
    <comment ref="F17" authorId="1">
      <text>
        <r>
          <rPr>
            <b/>
            <sz val="10"/>
            <color indexed="81"/>
            <rFont val="Tahoma"/>
            <family val="2"/>
          </rPr>
          <t xml:space="preserve">Matches total from FY 11-12 enrollment history and from 5 Year Financial Forecast Fys 11-15, page 15  - SY 10/11 Enrollment Projection by School and Grade prior year values  
</t>
        </r>
      </text>
    </comment>
    <comment ref="G17" authorId="2">
      <text>
        <r>
          <rPr>
            <b/>
            <sz val="10"/>
            <color indexed="81"/>
            <rFont val="Tahoma"/>
            <family val="2"/>
          </rPr>
          <t>figures from FY 11-12 enrollment history, matches figures in prior enrollment histories</t>
        </r>
      </text>
    </comment>
    <comment ref="H17" authorId="2">
      <text>
        <r>
          <rPr>
            <b/>
            <sz val="10"/>
            <color indexed="81"/>
            <rFont val="Tahoma"/>
            <family val="2"/>
          </rPr>
          <t>5 Year Financial Forecast Fys 11-15, page 15  - Table III: SY 10/11 Enrollment Projection by School and Grade, prior year values shows a total of 1,583 grade 9-12 students in CPS programs. Subtracting number enrolled in grades 9-12 according to Ten Year Enrolment History by Grade from FY13 5 Year Financial Forecast yields 40 students.  This was also the projected number for 10-11 based on 09-10 figures. Do note that Mass DOE student data report for 09-10 shows 11 SP students at CRLS, however think this is Jan 1 data not Oct 1.</t>
        </r>
      </text>
    </comment>
    <comment ref="C18" authorId="1">
      <text>
        <r>
          <rPr>
            <b/>
            <sz val="10"/>
            <color indexed="81"/>
            <rFont val="Tahoma"/>
            <family val="2"/>
          </rPr>
          <t>from Five-Year Financial Forecast Fiscal Years 2012 – 2016, p 16 - SY 10-11 Enrollment as of 10/1/2010</t>
        </r>
      </text>
    </comment>
    <comment ref="D18" authorId="1">
      <text>
        <r>
          <rPr>
            <b/>
            <sz val="10"/>
            <color indexed="81"/>
            <rFont val="Tahoma"/>
            <family val="2"/>
          </rPr>
          <t>from Five-Year Financial Forecast Fiscal Years 2012 – 2016, p 16 - SY 10-11 Enrollment as of 10/1/2010. Note that enrollment history figures for K-8 do not match Oct 1 figures from reports generated that school year.</t>
        </r>
      </text>
    </comment>
    <comment ref="E18" authorId="2">
      <text>
        <r>
          <rPr>
            <b/>
            <sz val="10"/>
            <color indexed="81"/>
            <rFont val="Tahoma"/>
            <family val="2"/>
          </rPr>
          <t>from FY12 adopted budget, school enrollment reports and projections on p 119-130</t>
        </r>
      </text>
    </comment>
    <comment ref="G18" authorId="1">
      <text>
        <r>
          <rPr>
            <b/>
            <sz val="10"/>
            <color indexed="81"/>
            <rFont val="Tahoma"/>
            <family val="2"/>
          </rPr>
          <t>figures from both from Five-Year Financial Forecast Fiscal Years 2012 – 2016, p 16 - SY 10-11 Enrollment as of 10/1/2010 and from FY 11-12 enrollment history.  Note that enrollment history figures for K-8 do not match Oct 1 figures from reports generated that school year.</t>
        </r>
      </text>
    </comment>
    <comment ref="H18" authorId="1">
      <text>
        <r>
          <rPr>
            <b/>
            <sz val="10"/>
            <color indexed="81"/>
            <rFont val="Tahoma"/>
            <family val="2"/>
          </rPr>
          <t>from Five-Year Financial Forecast Fiscal Years 2012 – 2016, p 16 - SY 10-11 Enrollment as of 10/1/2010</t>
        </r>
      </text>
    </comment>
    <comment ref="E21" authorId="2">
      <text>
        <r>
          <rPr>
            <b/>
            <sz val="8"/>
            <color indexed="81"/>
            <rFont val="Tahoma"/>
            <charset val="1"/>
          </rPr>
          <t>CPSD will no longer use this category as of 2013-+14 per Joanne Johnson</t>
        </r>
      </text>
    </comment>
  </commentList>
</comments>
</file>

<file path=xl/comments2.xml><?xml version="1.0" encoding="utf-8"?>
<comments xmlns="http://schemas.openxmlformats.org/spreadsheetml/2006/main">
  <authors>
    <author>ccook2</author>
    <author>ccook</author>
  </authors>
  <commentList>
    <comment ref="B1" authorId="0">
      <text>
        <r>
          <rPr>
            <b/>
            <sz val="10"/>
            <color indexed="81"/>
            <rFont val="Tahoma"/>
            <family val="2"/>
          </rPr>
          <t>Figures from Mass DOE student data reports for Cambridge</t>
        </r>
        <r>
          <rPr>
            <sz val="10"/>
            <color indexed="81"/>
            <rFont val="Tahoma"/>
            <family val="2"/>
          </rPr>
          <t xml:space="preserve">
</t>
        </r>
      </text>
    </comment>
    <comment ref="C1" authorId="0">
      <text>
        <r>
          <rPr>
            <b/>
            <sz val="10"/>
            <color indexed="81"/>
            <rFont val="Tahoma"/>
            <family val="2"/>
          </rPr>
          <t>Figures from Mass DOE student data reports for Cambridge</t>
        </r>
        <r>
          <rPr>
            <sz val="10"/>
            <color indexed="81"/>
            <rFont val="Tahoma"/>
            <family val="2"/>
          </rPr>
          <t xml:space="preserve">
</t>
        </r>
      </text>
    </comment>
    <comment ref="E1" authorId="1">
      <text>
        <r>
          <rPr>
            <b/>
            <sz val="10"/>
            <color indexed="81"/>
            <rFont val="Tahoma"/>
            <family val="2"/>
          </rPr>
          <t xml:space="preserve">Based on % of students as of Oct 1 except for 2013-14 </t>
        </r>
        <r>
          <rPr>
            <sz val="10"/>
            <color indexed="81"/>
            <rFont val="Tahoma"/>
            <family val="2"/>
          </rPr>
          <t xml:space="preserve">
</t>
        </r>
      </text>
    </comment>
    <comment ref="F1" authorId="0">
      <text>
        <r>
          <rPr>
            <b/>
            <sz val="10"/>
            <color indexed="81"/>
            <rFont val="Tahoma"/>
            <family val="2"/>
          </rPr>
          <t>Figures from Mass DOE student data reports for Cambridge</t>
        </r>
        <r>
          <rPr>
            <sz val="10"/>
            <color indexed="81"/>
            <rFont val="Tahoma"/>
            <family val="2"/>
          </rPr>
          <t xml:space="preserve">
</t>
        </r>
      </text>
    </comment>
    <comment ref="G1" authorId="0">
      <text>
        <r>
          <rPr>
            <b/>
            <sz val="10"/>
            <color indexed="81"/>
            <rFont val="Tahoma"/>
            <family val="2"/>
          </rPr>
          <t>Figures from Mass DOE student data reports for Cambridge</t>
        </r>
        <r>
          <rPr>
            <sz val="10"/>
            <color indexed="81"/>
            <rFont val="Tahoma"/>
            <family val="2"/>
          </rPr>
          <t xml:space="preserve">
</t>
        </r>
      </text>
    </comment>
    <comment ref="A8" authorId="1">
      <text>
        <r>
          <rPr>
            <b/>
            <sz val="10"/>
            <color indexed="81"/>
            <rFont val="Tahoma"/>
            <family val="2"/>
          </rPr>
          <t>2012-13 figures from CPS</t>
        </r>
      </text>
    </comment>
    <comment ref="A9" authorId="1">
      <text>
        <r>
          <rPr>
            <b/>
            <sz val="10"/>
            <color indexed="81"/>
            <rFont val="Tahoma"/>
            <family val="2"/>
          </rPr>
          <t>Figures from CPSD</t>
        </r>
      </text>
    </comment>
  </commentList>
</comments>
</file>

<file path=xl/sharedStrings.xml><?xml version="1.0" encoding="utf-8"?>
<sst xmlns="http://schemas.openxmlformats.org/spreadsheetml/2006/main" count="188" uniqueCount="177">
  <si>
    <r>
      <t xml:space="preserve"> </t>
    </r>
    <r>
      <rPr>
        <b/>
        <sz val="9.9"/>
        <color indexed="8"/>
        <rFont val="Arial"/>
        <family val="2"/>
      </rPr>
      <t>Number of Students</t>
    </r>
    <r>
      <rPr>
        <sz val="10"/>
        <rFont val="Arial"/>
        <family val="2"/>
      </rPr>
      <t xml:space="preserve"> </t>
    </r>
  </si>
  <si>
    <t>FY 95</t>
  </si>
  <si>
    <t>FY 96</t>
  </si>
  <si>
    <t>FY 97</t>
  </si>
  <si>
    <t>FY 98</t>
  </si>
  <si>
    <t>FY 99</t>
  </si>
  <si>
    <t>FY 00</t>
  </si>
  <si>
    <t>FY 01</t>
  </si>
  <si>
    <t>FY 02</t>
  </si>
  <si>
    <t>FY 03</t>
  </si>
  <si>
    <t>FY 04</t>
  </si>
  <si>
    <t>FY 05</t>
  </si>
  <si>
    <t>FY 06</t>
  </si>
  <si>
    <t>FY 07</t>
  </si>
  <si>
    <t>FY 08</t>
  </si>
  <si>
    <t>FY 09</t>
  </si>
  <si>
    <t>FY 10</t>
  </si>
  <si>
    <t>FY 11</t>
  </si>
  <si>
    <t>School Year</t>
  </si>
  <si>
    <t>Fiscal Year</t>
  </si>
  <si>
    <t>2010-2011</t>
  </si>
  <si>
    <t>2011-2012</t>
  </si>
  <si>
    <t>2006-2007</t>
  </si>
  <si>
    <t>2007-2008</t>
  </si>
  <si>
    <t>2008-2009</t>
  </si>
  <si>
    <t>2009-2010</t>
  </si>
  <si>
    <t>1994-1995</t>
  </si>
  <si>
    <t>1995-1996</t>
  </si>
  <si>
    <t>1996-1997</t>
  </si>
  <si>
    <t>1997-1998</t>
  </si>
  <si>
    <t>1998-1999</t>
  </si>
  <si>
    <t>1999-2000</t>
  </si>
  <si>
    <t>2000-2001</t>
  </si>
  <si>
    <t>2001-2002</t>
  </si>
  <si>
    <t>2002-2003</t>
  </si>
  <si>
    <t>2003-2004</t>
  </si>
  <si>
    <t>2004-2005</t>
  </si>
  <si>
    <t>2005-2006</t>
  </si>
  <si>
    <t>FY 12</t>
  </si>
  <si>
    <t>K to 8(2)</t>
  </si>
  <si>
    <t>All K to 8(4)</t>
  </si>
  <si>
    <t xml:space="preserve"> 9 to 12(2)</t>
  </si>
  <si>
    <t>All 9 to 12(4)</t>
  </si>
  <si>
    <t>All Ungraded in CPS Schools(3)</t>
  </si>
  <si>
    <t>All K to 12 in CPS Schools(2)</t>
  </si>
  <si>
    <t>All Enrolled in CPS Schools(4)</t>
  </si>
  <si>
    <t>CPS Supported, Not Enrolled(5)</t>
  </si>
  <si>
    <t>CPS System(6)</t>
  </si>
  <si>
    <t>Ungraded 9 to 12(3)</t>
  </si>
  <si>
    <t>Ungraded K to 8(3)</t>
  </si>
  <si>
    <t>PreK(1)</t>
  </si>
  <si>
    <t>1. PreK refers to Pre-Kindergarden students.  These students are educated in pre-school classrooms located within elementary schools.  They are not typically incldued in the student population for the purposes of comparability.</t>
  </si>
  <si>
    <t>4. Total of students attending CPS schools, whether in a regular classroom environment or ungraded.</t>
  </si>
  <si>
    <t>6. The CPS Sytem figure incldue all studente receiving services through CPS, whether enrolled in a CPS school or attending another educational program.</t>
  </si>
  <si>
    <t>2. These figures include only students enrolled in a Cambridge Public School (CPS) school and attending school in a regular classroom environment.</t>
  </si>
  <si>
    <t>Source: Cambridge Public Schools October 1 student  census and enrollment projections.</t>
  </si>
  <si>
    <t>Source: Cambridge Public Schools, October 1, 2011 student census.</t>
  </si>
  <si>
    <t>1. Home Langauge refers to the primary language spoken in the home of the student, not to the student's ability to speak English.  These data are also referred to as PLINE data, which stands for "Primary Language is Not English".</t>
  </si>
  <si>
    <r>
      <rPr>
        <b/>
        <sz val="9.9"/>
        <color indexed="8"/>
        <rFont val="Arial"/>
        <family val="2"/>
      </rPr>
      <t>Number of Students</t>
    </r>
    <r>
      <rPr>
        <sz val="10"/>
        <rFont val="Arial"/>
        <family val="2"/>
      </rPr>
      <t xml:space="preserve"> </t>
    </r>
  </si>
  <si>
    <t>Aboriginal</t>
  </si>
  <si>
    <t>Macedonian</t>
  </si>
  <si>
    <t>Albanian</t>
  </si>
  <si>
    <t>Malagasy</t>
  </si>
  <si>
    <t>Amharic</t>
  </si>
  <si>
    <t>Malay</t>
  </si>
  <si>
    <t>Arabic</t>
  </si>
  <si>
    <t>Mandarin</t>
  </si>
  <si>
    <t>Armenian</t>
  </si>
  <si>
    <t>Nepali</t>
  </si>
  <si>
    <t>Bengali</t>
  </si>
  <si>
    <t>Norwegian</t>
  </si>
  <si>
    <t>Brenton</t>
  </si>
  <si>
    <t>Patois</t>
  </si>
  <si>
    <t>Bulgarian</t>
  </si>
  <si>
    <t>Persian</t>
  </si>
  <si>
    <t>Canton</t>
  </si>
  <si>
    <t>Polish</t>
  </si>
  <si>
    <t>CapeVerdean</t>
  </si>
  <si>
    <t>Portugese</t>
  </si>
  <si>
    <t>ChineseLanguages</t>
  </si>
  <si>
    <t>Punjabi/Panjabi</t>
  </si>
  <si>
    <t>Crioulo</t>
  </si>
  <si>
    <t>Pushtu/Pashtu</t>
  </si>
  <si>
    <t>Czech</t>
  </si>
  <si>
    <t>Romanian</t>
  </si>
  <si>
    <t>Danish</t>
  </si>
  <si>
    <t>Russian</t>
  </si>
  <si>
    <t>Dutch</t>
  </si>
  <si>
    <t>Serbo-Croatian</t>
  </si>
  <si>
    <t>English</t>
  </si>
  <si>
    <t>Sindhi</t>
  </si>
  <si>
    <t>Farsi</t>
  </si>
  <si>
    <t>Slovene</t>
  </si>
  <si>
    <t>Finnish</t>
  </si>
  <si>
    <t>Somali</t>
  </si>
  <si>
    <t>French</t>
  </si>
  <si>
    <t>Spanish</t>
  </si>
  <si>
    <t>German</t>
  </si>
  <si>
    <t>Swahili</t>
  </si>
  <si>
    <t>Greek</t>
  </si>
  <si>
    <t>Swedish</t>
  </si>
  <si>
    <t>Gujarati</t>
  </si>
  <si>
    <t>Tamil</t>
  </si>
  <si>
    <t>Haitian(Creole)</t>
  </si>
  <si>
    <t>Thai</t>
  </si>
  <si>
    <t>Hebrew</t>
  </si>
  <si>
    <t>Tibetan</t>
  </si>
  <si>
    <t>Hindi</t>
  </si>
  <si>
    <t>Tigre</t>
  </si>
  <si>
    <t>Icelandic</t>
  </si>
  <si>
    <t>Tigrinya</t>
  </si>
  <si>
    <t>Indian,SouthAsia</t>
  </si>
  <si>
    <t>Tongan</t>
  </si>
  <si>
    <t>Indo-European</t>
  </si>
  <si>
    <t>Turkish</t>
  </si>
  <si>
    <t>Italian</t>
  </si>
  <si>
    <t>Twi</t>
  </si>
  <si>
    <t>JamaicanCreole</t>
  </si>
  <si>
    <t>Urdu</t>
  </si>
  <si>
    <t>Japanese</t>
  </si>
  <si>
    <t>Vietnamese</t>
  </si>
  <si>
    <t>Korean</t>
  </si>
  <si>
    <t>OtherLanguages</t>
  </si>
  <si>
    <t>State/Free Lunch (1)</t>
  </si>
  <si>
    <t>State/Reduced Price Lunch (2)</t>
  </si>
  <si>
    <t>Home Language(1)</t>
  </si>
  <si>
    <r>
      <t xml:space="preserve"> Home Language</t>
    </r>
    <r>
      <rPr>
        <b/>
        <sz val="10"/>
        <rFont val="Arial"/>
        <family val="2"/>
      </rPr>
      <t xml:space="preserve">(1) </t>
    </r>
  </si>
  <si>
    <t>1. Students with family income less than 185% and more than 130% of the federal poverty guidelines are eligible for reduced prices school meals.</t>
  </si>
  <si>
    <t>3. Cambridge student number is an estimate developed by multiplying the percentage of students eligible for free or reduced cost meals by the number of students enrolled in Cambridge Public Schools as recorded on this web page.</t>
  </si>
  <si>
    <t>Source: Massachusetts Department of Elementary and Secondary Education, School/District Profiles, Student Information, Selected Populations. Profiles are found at http://profiles.doe.mass.edu/.</t>
  </si>
  <si>
    <t>6.9%</t>
  </si>
  <si>
    <t>State/Total Percent</t>
  </si>
  <si>
    <t>2. Students with family income up to 130% of the federal poverty guidleines are eligible for free school meals.</t>
  </si>
  <si>
    <t>Cambridge/ Free Lunch (1)</t>
  </si>
  <si>
    <t>Cambridge/ Reduced Price Lunch (2)</t>
  </si>
  <si>
    <t>Cambridge/ Total Percent Assisted</t>
  </si>
  <si>
    <t>35.8%</t>
  </si>
  <si>
    <t>37.0%</t>
  </si>
  <si>
    <t>37.9%</t>
  </si>
  <si>
    <t>39.4%</t>
  </si>
  <si>
    <t>37.5%</t>
  </si>
  <si>
    <t>41.6%</t>
  </si>
  <si>
    <t>7.9%</t>
  </si>
  <si>
    <t>6.0%</t>
  </si>
  <si>
    <t>6.1%</t>
  </si>
  <si>
    <t>6.8%</t>
  </si>
  <si>
    <t>42.7%</t>
  </si>
  <si>
    <t>44.9%</t>
  </si>
  <si>
    <t>43.9%</t>
  </si>
  <si>
    <t>45.5%</t>
  </si>
  <si>
    <t>43.5%</t>
  </si>
  <si>
    <t>48.4%</t>
  </si>
  <si>
    <t>23.5%</t>
  </si>
  <si>
    <t>24.0%</t>
  </si>
  <si>
    <t>25.2%</t>
  </si>
  <si>
    <t>27.4%</t>
  </si>
  <si>
    <t>29.1%</t>
  </si>
  <si>
    <t>30.4%</t>
  </si>
  <si>
    <t>5.4%</t>
  </si>
  <si>
    <t>5.5%</t>
  </si>
  <si>
    <t>5.6%</t>
  </si>
  <si>
    <t>5.1%</t>
  </si>
  <si>
    <t>4.8%</t>
  </si>
  <si>
    <t>28.9%</t>
  </si>
  <si>
    <t>29.4%</t>
  </si>
  <si>
    <t>30.7%</t>
  </si>
  <si>
    <t>33.0%</t>
  </si>
  <si>
    <t>34.2%</t>
  </si>
  <si>
    <t>35.2%</t>
  </si>
  <si>
    <t>4. Statewide figures for 2012-2013 school year not yet available.</t>
  </si>
  <si>
    <t>FY 13</t>
  </si>
  <si>
    <t>2012-2013</t>
  </si>
  <si>
    <t>2013-2014</t>
  </si>
  <si>
    <t>Cambridge/ Estimated Number Assisted (3)</t>
  </si>
  <si>
    <t>5. CPS Supported students includes those who are "tuitioned out" to other schools.  In other words, CPS pays the tuition for these students to attend another school.  The great majority of these are special education students enrolled in another program as part of their IEP. Also incldued are a small number of students who attend Minuteman High School.  In some years figures also incldued students who wer "on sabattical", i. e., students who has temporarily relocated, who planned to return to Cambridge and whose seats were being held open under the school assignment plan.</t>
  </si>
  <si>
    <t>FY 14</t>
  </si>
  <si>
    <t>3. Ungraded students are those with an Individualized Education Plan (IEP) and who generally do not receive services in a regular classroom environment.  These students may attend some classes with other children of the same age group or ability. As of the 2013-14 school year this category is no longer used for children in grades K through 8.</t>
  </si>
</sst>
</file>

<file path=xl/styles.xml><?xml version="1.0" encoding="utf-8"?>
<styleSheet xmlns="http://schemas.openxmlformats.org/spreadsheetml/2006/main">
  <numFmts count="2">
    <numFmt numFmtId="43" formatCode="_(* #,##0.00_);_(* \(#,##0.00\);_(* &quot;-&quot;??_);_(@_)"/>
    <numFmt numFmtId="164" formatCode="0.0%"/>
  </numFmts>
  <fonts count="13">
    <font>
      <sz val="10"/>
      <color theme="1"/>
      <name val="Arial"/>
      <family val="2"/>
    </font>
    <font>
      <b/>
      <sz val="9.9"/>
      <color indexed="8"/>
      <name val="Arial"/>
      <family val="2"/>
    </font>
    <font>
      <sz val="10"/>
      <name val="Arial"/>
      <family val="2"/>
    </font>
    <font>
      <sz val="10"/>
      <color theme="9" tint="-0.499984740745262"/>
      <name val="Arial"/>
      <family val="2"/>
    </font>
    <font>
      <b/>
      <sz val="10"/>
      <color theme="9" tint="-0.499984740745262"/>
      <name val="Arial"/>
      <family val="2"/>
    </font>
    <font>
      <b/>
      <sz val="9"/>
      <color indexed="81"/>
      <name val="Tahoma"/>
      <family val="2"/>
    </font>
    <font>
      <b/>
      <sz val="10"/>
      <color indexed="81"/>
      <name val="Tahoma"/>
      <family val="2"/>
    </font>
    <font>
      <b/>
      <sz val="10"/>
      <name val="Arial"/>
      <family val="2"/>
    </font>
    <font>
      <sz val="10"/>
      <color indexed="81"/>
      <name val="Tahoma"/>
      <family val="2"/>
    </font>
    <font>
      <sz val="12"/>
      <color theme="1"/>
      <name val="Arial"/>
      <family val="2"/>
    </font>
    <font>
      <sz val="10"/>
      <color theme="1"/>
      <name val="Arial"/>
      <family val="2"/>
    </font>
    <font>
      <b/>
      <sz val="10"/>
      <color theme="1"/>
      <name val="Arial"/>
      <family val="2"/>
    </font>
    <font>
      <b/>
      <sz val="8"/>
      <color indexed="81"/>
      <name val="Tahoma"/>
      <charset val="1"/>
    </font>
  </fonts>
  <fills count="2">
    <fill>
      <patternFill patternType="none"/>
    </fill>
    <fill>
      <patternFill patternType="gray125"/>
    </fill>
  </fills>
  <borders count="4">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s>
  <cellStyleXfs count="5">
    <xf numFmtId="0" fontId="0" fillId="0" borderId="0"/>
    <xf numFmtId="0" fontId="2" fillId="0" borderId="0"/>
    <xf numFmtId="43" fontId="2"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29">
    <xf numFmtId="0" fontId="0" fillId="0" borderId="0" xfId="0"/>
    <xf numFmtId="0" fontId="2" fillId="0" borderId="0" xfId="0" applyNumberFormat="1" applyFont="1" applyFill="1" applyBorder="1" applyAlignment="1" applyProtection="1"/>
    <xf numFmtId="49" fontId="2" fillId="0" borderId="0" xfId="0" applyNumberFormat="1" applyFont="1" applyFill="1" applyBorder="1" applyAlignment="1">
      <alignment horizontal="center"/>
    </xf>
    <xf numFmtId="49" fontId="7" fillId="0" borderId="0" xfId="0" applyNumberFormat="1" applyFont="1" applyFill="1" applyBorder="1" applyAlignment="1">
      <alignment horizontal="center" wrapText="1"/>
    </xf>
    <xf numFmtId="0" fontId="7" fillId="0" borderId="0" xfId="0" applyFont="1" applyFill="1" applyBorder="1" applyAlignment="1">
      <alignment horizontal="center"/>
    </xf>
    <xf numFmtId="0" fontId="7" fillId="0" borderId="0" xfId="1" applyFont="1" applyBorder="1"/>
    <xf numFmtId="0" fontId="2" fillId="0" borderId="0" xfId="1" applyBorder="1"/>
    <xf numFmtId="3" fontId="0" fillId="0" borderId="2" xfId="2" applyNumberFormat="1" applyFont="1" applyBorder="1" applyAlignment="1">
      <alignment horizontal="center"/>
    </xf>
    <xf numFmtId="43" fontId="0" fillId="0" borderId="0" xfId="2" applyFont="1" applyBorder="1" applyAlignment="1">
      <alignment horizontal="center"/>
    </xf>
    <xf numFmtId="3" fontId="0" fillId="0" borderId="0" xfId="2" applyNumberFormat="1" applyFont="1" applyBorder="1" applyAlignment="1">
      <alignment horizontal="center"/>
    </xf>
    <xf numFmtId="43" fontId="7" fillId="0" borderId="1" xfId="2" applyFont="1" applyBorder="1" applyAlignment="1">
      <alignment horizontal="center" wrapText="1"/>
    </xf>
    <xf numFmtId="3" fontId="7" fillId="0" borderId="1" xfId="2" applyNumberFormat="1" applyFont="1" applyBorder="1" applyAlignment="1">
      <alignment horizontal="center" wrapText="1"/>
    </xf>
    <xf numFmtId="3" fontId="7" fillId="0" borderId="0" xfId="0" applyNumberFormat="1" applyFont="1" applyFill="1" applyBorder="1" applyAlignment="1">
      <alignment horizontal="center" wrapText="1"/>
    </xf>
    <xf numFmtId="3" fontId="2" fillId="0" borderId="0" xfId="0" applyNumberFormat="1" applyFont="1" applyFill="1" applyBorder="1" applyAlignment="1">
      <alignment horizontal="center"/>
    </xf>
    <xf numFmtId="3" fontId="3"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0" fontId="0" fillId="0" borderId="0" xfId="0" applyBorder="1"/>
    <xf numFmtId="49" fontId="2" fillId="0" borderId="0" xfId="0" quotePrefix="1" applyNumberFormat="1" applyFont="1" applyFill="1" applyBorder="1" applyAlignment="1">
      <alignment horizontal="center"/>
    </xf>
    <xf numFmtId="0" fontId="9" fillId="0" borderId="0" xfId="0" applyFont="1"/>
    <xf numFmtId="3" fontId="2" fillId="0" borderId="0" xfId="0" applyNumberFormat="1" applyFont="1" applyFill="1" applyBorder="1" applyAlignment="1" applyProtection="1">
      <alignment horizontal="center"/>
    </xf>
    <xf numFmtId="3" fontId="0" fillId="0" borderId="0" xfId="0" applyNumberFormat="1" applyAlignment="1">
      <alignment horizontal="center"/>
    </xf>
    <xf numFmtId="0" fontId="1" fillId="0" borderId="0" xfId="0" applyNumberFormat="1" applyFont="1" applyFill="1" applyBorder="1" applyAlignment="1" applyProtection="1"/>
    <xf numFmtId="49" fontId="0" fillId="0" borderId="2" xfId="2" applyNumberFormat="1" applyFont="1" applyBorder="1" applyAlignment="1">
      <alignment horizontal="center"/>
    </xf>
    <xf numFmtId="3" fontId="0" fillId="0" borderId="3" xfId="3" applyNumberFormat="1" applyFont="1" applyBorder="1" applyAlignment="1">
      <alignment horizontal="center"/>
    </xf>
    <xf numFmtId="49" fontId="11" fillId="0" borderId="2" xfId="2" applyNumberFormat="1" applyFont="1" applyBorder="1" applyAlignment="1">
      <alignment horizontal="left"/>
    </xf>
    <xf numFmtId="164" fontId="11" fillId="0" borderId="3" xfId="3" applyNumberFormat="1" applyFont="1" applyBorder="1" applyAlignment="1">
      <alignment horizontal="left"/>
    </xf>
    <xf numFmtId="164" fontId="0" fillId="0" borderId="2" xfId="4" applyNumberFormat="1" applyFont="1" applyBorder="1" applyAlignment="1">
      <alignment horizontal="center"/>
    </xf>
    <xf numFmtId="164" fontId="0" fillId="0" borderId="3" xfId="4" applyNumberFormat="1" applyFont="1" applyBorder="1" applyAlignment="1">
      <alignment horizontal="center"/>
    </xf>
    <xf numFmtId="164" fontId="0" fillId="0" borderId="3" xfId="4" quotePrefix="1" applyNumberFormat="1" applyFont="1" applyBorder="1" applyAlignment="1">
      <alignment horizontal="center"/>
    </xf>
  </cellXfs>
  <cellStyles count="5">
    <cellStyle name="Comma" xfId="3" builtinId="3"/>
    <cellStyle name="Comma 2" xfId="2"/>
    <cellStyle name="Normal" xfId="0" builtinId="0"/>
    <cellStyle name="Normal 2" xfId="1"/>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21"/>
  <sheetViews>
    <sheetView tabSelected="1" zoomScale="75" zoomScaleNormal="75" workbookViewId="0">
      <selection activeCell="B22" sqref="B22"/>
    </sheetView>
  </sheetViews>
  <sheetFormatPr defaultRowHeight="12.75"/>
  <cols>
    <col min="1" max="1" width="13.85546875" style="16" customWidth="1"/>
    <col min="2" max="2" width="9.140625" style="16"/>
    <col min="3" max="12" width="12.5703125" style="16" customWidth="1"/>
    <col min="13" max="13" width="13.7109375" style="16" customWidth="1"/>
    <col min="14" max="14" width="12.5703125" style="16" customWidth="1"/>
    <col min="15" max="16384" width="9.140625" style="16"/>
  </cols>
  <sheetData>
    <row r="1" spans="1:14" s="4" customFormat="1" ht="54" customHeight="1">
      <c r="A1" s="3" t="s">
        <v>18</v>
      </c>
      <c r="B1" s="3" t="s">
        <v>19</v>
      </c>
      <c r="C1" s="12" t="s">
        <v>50</v>
      </c>
      <c r="D1" s="12" t="s">
        <v>39</v>
      </c>
      <c r="E1" s="12" t="s">
        <v>49</v>
      </c>
      <c r="F1" s="12" t="s">
        <v>40</v>
      </c>
      <c r="G1" s="12" t="s">
        <v>41</v>
      </c>
      <c r="H1" s="12" t="s">
        <v>48</v>
      </c>
      <c r="I1" s="12" t="s">
        <v>42</v>
      </c>
      <c r="J1" s="12" t="s">
        <v>44</v>
      </c>
      <c r="K1" s="12" t="s">
        <v>43</v>
      </c>
      <c r="L1" s="12" t="s">
        <v>45</v>
      </c>
      <c r="M1" s="12" t="s">
        <v>46</v>
      </c>
      <c r="N1" s="12" t="s">
        <v>47</v>
      </c>
    </row>
    <row r="2" spans="1:14">
      <c r="A2" s="2" t="s">
        <v>26</v>
      </c>
      <c r="B2" s="2" t="s">
        <v>1</v>
      </c>
      <c r="C2" s="13">
        <v>36</v>
      </c>
      <c r="D2" s="13">
        <v>5574</v>
      </c>
      <c r="E2" s="13">
        <v>473</v>
      </c>
      <c r="F2" s="14">
        <f>D2+E2</f>
        <v>6047</v>
      </c>
      <c r="G2" s="13">
        <v>2047</v>
      </c>
      <c r="H2" s="13">
        <v>10</v>
      </c>
      <c r="I2" s="14">
        <f t="shared" ref="I2:I19" si="0">G2+H2</f>
        <v>2057</v>
      </c>
      <c r="J2" s="14">
        <f t="shared" ref="J2:J19" si="1">D2+G2</f>
        <v>7621</v>
      </c>
      <c r="K2" s="14">
        <f t="shared" ref="K2:K21" si="2">E2+H2</f>
        <v>483</v>
      </c>
      <c r="L2" s="15">
        <f>C2+D2+E2+G2+H2</f>
        <v>8140</v>
      </c>
      <c r="M2" s="13">
        <v>151</v>
      </c>
      <c r="N2" s="15">
        <f t="shared" ref="N2:N21" si="3">L2+M2</f>
        <v>8291</v>
      </c>
    </row>
    <row r="3" spans="1:14">
      <c r="A3" s="2" t="s">
        <v>27</v>
      </c>
      <c r="B3" s="2" t="s">
        <v>2</v>
      </c>
      <c r="C3" s="13">
        <v>26</v>
      </c>
      <c r="D3" s="13">
        <v>5528</v>
      </c>
      <c r="E3" s="13">
        <v>451</v>
      </c>
      <c r="F3" s="14">
        <f t="shared" ref="F3:F21" si="4">D3+E3</f>
        <v>5979</v>
      </c>
      <c r="G3" s="13">
        <v>1989</v>
      </c>
      <c r="H3" s="13">
        <v>11</v>
      </c>
      <c r="I3" s="14">
        <f t="shared" si="0"/>
        <v>2000</v>
      </c>
      <c r="J3" s="14">
        <f t="shared" si="1"/>
        <v>7517</v>
      </c>
      <c r="K3" s="14">
        <f t="shared" si="2"/>
        <v>462</v>
      </c>
      <c r="L3" s="15">
        <f>C3+D3+E3+G3+H3</f>
        <v>8005</v>
      </c>
      <c r="M3" s="13">
        <v>163</v>
      </c>
      <c r="N3" s="15">
        <f t="shared" si="3"/>
        <v>8168</v>
      </c>
    </row>
    <row r="4" spans="1:14">
      <c r="A4" s="2" t="s">
        <v>28</v>
      </c>
      <c r="B4" s="2" t="s">
        <v>3</v>
      </c>
      <c r="C4" s="13">
        <v>24</v>
      </c>
      <c r="D4" s="13">
        <v>5539</v>
      </c>
      <c r="E4" s="13">
        <v>321</v>
      </c>
      <c r="F4" s="14">
        <f t="shared" si="4"/>
        <v>5860</v>
      </c>
      <c r="G4" s="13">
        <v>1983</v>
      </c>
      <c r="H4" s="13">
        <v>13</v>
      </c>
      <c r="I4" s="14">
        <f t="shared" si="0"/>
        <v>1996</v>
      </c>
      <c r="J4" s="14">
        <f t="shared" si="1"/>
        <v>7522</v>
      </c>
      <c r="K4" s="14">
        <f t="shared" si="2"/>
        <v>334</v>
      </c>
      <c r="L4" s="15">
        <f t="shared" ref="L4:L7" si="5">C4+D4+E4+G4+H4</f>
        <v>7880</v>
      </c>
      <c r="M4" s="13">
        <v>173</v>
      </c>
      <c r="N4" s="15">
        <f t="shared" si="3"/>
        <v>8053</v>
      </c>
    </row>
    <row r="5" spans="1:14">
      <c r="A5" s="2" t="s">
        <v>29</v>
      </c>
      <c r="B5" s="2" t="s">
        <v>4</v>
      </c>
      <c r="C5" s="13">
        <v>25</v>
      </c>
      <c r="D5" s="13">
        <v>5497</v>
      </c>
      <c r="E5" s="13">
        <v>232</v>
      </c>
      <c r="F5" s="14">
        <f t="shared" si="4"/>
        <v>5729</v>
      </c>
      <c r="G5" s="13">
        <v>1910</v>
      </c>
      <c r="H5" s="13">
        <v>15</v>
      </c>
      <c r="I5" s="14">
        <f t="shared" si="0"/>
        <v>1925</v>
      </c>
      <c r="J5" s="14">
        <f t="shared" si="1"/>
        <v>7407</v>
      </c>
      <c r="K5" s="14">
        <f t="shared" si="2"/>
        <v>247</v>
      </c>
      <c r="L5" s="15">
        <f t="shared" si="5"/>
        <v>7679</v>
      </c>
      <c r="M5" s="13">
        <v>195</v>
      </c>
      <c r="N5" s="15">
        <f t="shared" si="3"/>
        <v>7874</v>
      </c>
    </row>
    <row r="6" spans="1:14">
      <c r="A6" s="2" t="s">
        <v>30</v>
      </c>
      <c r="B6" s="2" t="s">
        <v>5</v>
      </c>
      <c r="C6" s="13">
        <v>23</v>
      </c>
      <c r="D6" s="13">
        <v>5271</v>
      </c>
      <c r="E6" s="13">
        <v>237</v>
      </c>
      <c r="F6" s="14">
        <f t="shared" si="4"/>
        <v>5508</v>
      </c>
      <c r="G6" s="13">
        <v>1910</v>
      </c>
      <c r="H6" s="13">
        <v>5</v>
      </c>
      <c r="I6" s="14">
        <f t="shared" si="0"/>
        <v>1915</v>
      </c>
      <c r="J6" s="14">
        <f t="shared" si="1"/>
        <v>7181</v>
      </c>
      <c r="K6" s="14">
        <f t="shared" si="2"/>
        <v>242</v>
      </c>
      <c r="L6" s="15">
        <f t="shared" si="5"/>
        <v>7446</v>
      </c>
      <c r="M6" s="13">
        <v>200</v>
      </c>
      <c r="N6" s="15">
        <f t="shared" si="3"/>
        <v>7646</v>
      </c>
    </row>
    <row r="7" spans="1:14">
      <c r="A7" s="2" t="s">
        <v>31</v>
      </c>
      <c r="B7" s="2" t="s">
        <v>6</v>
      </c>
      <c r="C7" s="13">
        <v>23</v>
      </c>
      <c r="D7" s="13">
        <v>5119</v>
      </c>
      <c r="E7" s="13">
        <v>215</v>
      </c>
      <c r="F7" s="14">
        <f t="shared" si="4"/>
        <v>5334</v>
      </c>
      <c r="G7" s="13">
        <v>1930</v>
      </c>
      <c r="H7" s="13">
        <v>7</v>
      </c>
      <c r="I7" s="14">
        <f t="shared" si="0"/>
        <v>1937</v>
      </c>
      <c r="J7" s="14">
        <f t="shared" si="1"/>
        <v>7049</v>
      </c>
      <c r="K7" s="14">
        <f t="shared" si="2"/>
        <v>222</v>
      </c>
      <c r="L7" s="15">
        <f t="shared" si="5"/>
        <v>7294</v>
      </c>
      <c r="M7" s="13">
        <v>206</v>
      </c>
      <c r="N7" s="15">
        <f t="shared" si="3"/>
        <v>7500</v>
      </c>
    </row>
    <row r="8" spans="1:14">
      <c r="A8" s="17" t="s">
        <v>32</v>
      </c>
      <c r="B8" s="2" t="s">
        <v>7</v>
      </c>
      <c r="C8" s="13">
        <v>20</v>
      </c>
      <c r="D8" s="13">
        <v>4947</v>
      </c>
      <c r="E8" s="13">
        <v>192</v>
      </c>
      <c r="F8" s="14">
        <f t="shared" si="4"/>
        <v>5139</v>
      </c>
      <c r="G8" s="13">
        <v>1951</v>
      </c>
      <c r="H8" s="13">
        <v>0</v>
      </c>
      <c r="I8" s="14">
        <f t="shared" si="0"/>
        <v>1951</v>
      </c>
      <c r="J8" s="14">
        <f t="shared" si="1"/>
        <v>6898</v>
      </c>
      <c r="K8" s="14">
        <f t="shared" si="2"/>
        <v>192</v>
      </c>
      <c r="L8" s="15">
        <f>C8+D8+E8+G8+H8</f>
        <v>7110</v>
      </c>
      <c r="M8" s="13">
        <v>257</v>
      </c>
      <c r="N8" s="15">
        <f t="shared" si="3"/>
        <v>7367</v>
      </c>
    </row>
    <row r="9" spans="1:14">
      <c r="A9" s="2" t="s">
        <v>33</v>
      </c>
      <c r="B9" s="2" t="s">
        <v>8</v>
      </c>
      <c r="C9" s="13">
        <v>50</v>
      </c>
      <c r="D9" s="13">
        <v>4935</v>
      </c>
      <c r="E9" s="13">
        <v>98</v>
      </c>
      <c r="F9" s="14">
        <f t="shared" si="4"/>
        <v>5033</v>
      </c>
      <c r="G9" s="13">
        <v>1904</v>
      </c>
      <c r="H9" s="13">
        <v>0</v>
      </c>
      <c r="I9" s="14">
        <f t="shared" si="0"/>
        <v>1904</v>
      </c>
      <c r="J9" s="14">
        <f t="shared" si="1"/>
        <v>6839</v>
      </c>
      <c r="K9" s="14">
        <f t="shared" si="2"/>
        <v>98</v>
      </c>
      <c r="L9" s="15">
        <f>C9+D9+E9+G9+H9</f>
        <v>6987</v>
      </c>
      <c r="M9" s="13">
        <v>319</v>
      </c>
      <c r="N9" s="15">
        <f t="shared" si="3"/>
        <v>7306</v>
      </c>
    </row>
    <row r="10" spans="1:14">
      <c r="A10" s="2" t="s">
        <v>34</v>
      </c>
      <c r="B10" s="2" t="s">
        <v>9</v>
      </c>
      <c r="C10" s="13">
        <v>55</v>
      </c>
      <c r="D10" s="13">
        <v>4722</v>
      </c>
      <c r="E10" s="13">
        <v>112</v>
      </c>
      <c r="F10" s="14">
        <f t="shared" si="4"/>
        <v>4834</v>
      </c>
      <c r="G10" s="13">
        <v>1879</v>
      </c>
      <c r="H10" s="13">
        <v>9</v>
      </c>
      <c r="I10" s="14">
        <f t="shared" si="0"/>
        <v>1888</v>
      </c>
      <c r="J10" s="14">
        <f t="shared" si="1"/>
        <v>6601</v>
      </c>
      <c r="K10" s="14">
        <f t="shared" si="2"/>
        <v>121</v>
      </c>
      <c r="L10" s="15">
        <f t="shared" ref="L10" si="6">C10+D10+E10+G10+H10</f>
        <v>6777</v>
      </c>
      <c r="M10" s="13">
        <v>334</v>
      </c>
      <c r="N10" s="15">
        <f t="shared" si="3"/>
        <v>7111</v>
      </c>
    </row>
    <row r="11" spans="1:14">
      <c r="A11" s="2" t="s">
        <v>35</v>
      </c>
      <c r="B11" s="2" t="s">
        <v>10</v>
      </c>
      <c r="C11" s="13">
        <v>55</v>
      </c>
      <c r="D11" s="13">
        <v>4417</v>
      </c>
      <c r="E11" s="13">
        <f>4+9+15+6+14+10+20+7</f>
        <v>85</v>
      </c>
      <c r="F11" s="14">
        <f t="shared" si="4"/>
        <v>4502</v>
      </c>
      <c r="G11" s="13">
        <v>1887</v>
      </c>
      <c r="H11" s="13">
        <v>0</v>
      </c>
      <c r="I11" s="14">
        <f t="shared" si="0"/>
        <v>1887</v>
      </c>
      <c r="J11" s="14">
        <f t="shared" si="1"/>
        <v>6304</v>
      </c>
      <c r="K11" s="14">
        <f t="shared" si="2"/>
        <v>85</v>
      </c>
      <c r="L11" s="15">
        <f>C11+D11+E11+G11+H11</f>
        <v>6444</v>
      </c>
      <c r="M11" s="13">
        <v>312</v>
      </c>
      <c r="N11" s="15">
        <f t="shared" si="3"/>
        <v>6756</v>
      </c>
    </row>
    <row r="12" spans="1:14">
      <c r="A12" s="2" t="s">
        <v>36</v>
      </c>
      <c r="B12" s="2" t="s">
        <v>11</v>
      </c>
      <c r="C12" s="13">
        <v>50</v>
      </c>
      <c r="D12" s="13">
        <v>4213</v>
      </c>
      <c r="E12" s="13">
        <f>9+12+16+3+16+7+29+6</f>
        <v>98</v>
      </c>
      <c r="F12" s="14">
        <f t="shared" si="4"/>
        <v>4311</v>
      </c>
      <c r="G12" s="13">
        <v>1827</v>
      </c>
      <c r="H12" s="13">
        <v>0</v>
      </c>
      <c r="I12" s="14">
        <f t="shared" si="0"/>
        <v>1827</v>
      </c>
      <c r="J12" s="14">
        <f t="shared" si="1"/>
        <v>6040</v>
      </c>
      <c r="K12" s="14">
        <f t="shared" si="2"/>
        <v>98</v>
      </c>
      <c r="L12" s="15">
        <f>C12+D12+E12+G12+H12</f>
        <v>6188</v>
      </c>
      <c r="M12" s="13">
        <v>268</v>
      </c>
      <c r="N12" s="15">
        <f t="shared" si="3"/>
        <v>6456</v>
      </c>
    </row>
    <row r="13" spans="1:14">
      <c r="A13" s="2" t="s">
        <v>37</v>
      </c>
      <c r="B13" s="2" t="s">
        <v>12</v>
      </c>
      <c r="C13" s="13">
        <v>52</v>
      </c>
      <c r="D13" s="13">
        <v>3920</v>
      </c>
      <c r="E13" s="13">
        <f>8+13+4+16+3+15+7+31+7</f>
        <v>104</v>
      </c>
      <c r="F13" s="14">
        <f t="shared" si="4"/>
        <v>4024</v>
      </c>
      <c r="G13" s="13">
        <v>1730</v>
      </c>
      <c r="H13" s="13">
        <v>8</v>
      </c>
      <c r="I13" s="14">
        <f t="shared" si="0"/>
        <v>1738</v>
      </c>
      <c r="J13" s="14">
        <f t="shared" si="1"/>
        <v>5650</v>
      </c>
      <c r="K13" s="14">
        <f t="shared" si="2"/>
        <v>112</v>
      </c>
      <c r="L13" s="15">
        <f t="shared" ref="L13" si="7">C13+D13+E13+G13+H13</f>
        <v>5814</v>
      </c>
      <c r="M13" s="13">
        <v>200</v>
      </c>
      <c r="N13" s="15">
        <f t="shared" si="3"/>
        <v>6014</v>
      </c>
    </row>
    <row r="14" spans="1:14">
      <c r="A14" s="2" t="s">
        <v>22</v>
      </c>
      <c r="B14" s="2" t="s">
        <v>13</v>
      </c>
      <c r="C14" s="13">
        <v>70</v>
      </c>
      <c r="D14" s="13">
        <v>3837</v>
      </c>
      <c r="E14" s="13">
        <v>98</v>
      </c>
      <c r="F14" s="14">
        <f t="shared" si="4"/>
        <v>3935</v>
      </c>
      <c r="G14" s="13">
        <v>1612</v>
      </c>
      <c r="H14" s="13">
        <v>0</v>
      </c>
      <c r="I14" s="14">
        <f t="shared" si="0"/>
        <v>1612</v>
      </c>
      <c r="J14" s="14">
        <f t="shared" si="1"/>
        <v>5449</v>
      </c>
      <c r="K14" s="14">
        <f t="shared" si="2"/>
        <v>98</v>
      </c>
      <c r="L14" s="15">
        <f>C14+D14+E14+G14+H14</f>
        <v>5617</v>
      </c>
      <c r="M14" s="13">
        <v>188</v>
      </c>
      <c r="N14" s="15">
        <f t="shared" si="3"/>
        <v>5805</v>
      </c>
    </row>
    <row r="15" spans="1:14">
      <c r="A15" s="2" t="s">
        <v>23</v>
      </c>
      <c r="B15" s="2" t="s">
        <v>14</v>
      </c>
      <c r="C15" s="13">
        <f>74+37</f>
        <v>111</v>
      </c>
      <c r="D15" s="13">
        <v>3942</v>
      </c>
      <c r="E15" s="13">
        <v>98</v>
      </c>
      <c r="F15" s="14">
        <f t="shared" si="4"/>
        <v>4040</v>
      </c>
      <c r="G15" s="13">
        <f>1497-6+49</f>
        <v>1540</v>
      </c>
      <c r="H15" s="13">
        <v>6</v>
      </c>
      <c r="I15" s="14">
        <f t="shared" si="0"/>
        <v>1546</v>
      </c>
      <c r="J15" s="14">
        <f t="shared" si="1"/>
        <v>5482</v>
      </c>
      <c r="K15" s="14">
        <f t="shared" si="2"/>
        <v>104</v>
      </c>
      <c r="L15" s="15">
        <f>C15+D15+E15+G15+H15</f>
        <v>5697</v>
      </c>
      <c r="M15" s="13">
        <v>170</v>
      </c>
      <c r="N15" s="15">
        <f t="shared" si="3"/>
        <v>5867</v>
      </c>
    </row>
    <row r="16" spans="1:14">
      <c r="A16" s="2" t="s">
        <v>24</v>
      </c>
      <c r="B16" s="2" t="s">
        <v>15</v>
      </c>
      <c r="C16" s="13">
        <f>93+38</f>
        <v>131</v>
      </c>
      <c r="D16" s="13">
        <f>763+490+414+415+401+397+388+367+368</f>
        <v>4003</v>
      </c>
      <c r="E16" s="13">
        <v>100</v>
      </c>
      <c r="F16" s="14">
        <f t="shared" si="4"/>
        <v>4103</v>
      </c>
      <c r="G16" s="13">
        <f>1491-11+49</f>
        <v>1529</v>
      </c>
      <c r="H16" s="13">
        <v>11</v>
      </c>
      <c r="I16" s="14">
        <f t="shared" si="0"/>
        <v>1540</v>
      </c>
      <c r="J16" s="14">
        <f t="shared" si="1"/>
        <v>5532</v>
      </c>
      <c r="K16" s="14">
        <f t="shared" si="2"/>
        <v>111</v>
      </c>
      <c r="L16" s="15">
        <f t="shared" ref="L16" si="8">C16+D16+E16+G16+H16</f>
        <v>5774</v>
      </c>
      <c r="M16" s="13">
        <v>179</v>
      </c>
      <c r="N16" s="15">
        <f t="shared" si="3"/>
        <v>5953</v>
      </c>
    </row>
    <row r="17" spans="1:14">
      <c r="A17" s="2" t="s">
        <v>25</v>
      </c>
      <c r="B17" s="2" t="s">
        <v>16</v>
      </c>
      <c r="C17" s="13">
        <f>92+40</f>
        <v>132</v>
      </c>
      <c r="D17" s="13">
        <v>4117</v>
      </c>
      <c r="E17" s="13">
        <f>6+4+8+19+0+5+21+13+15+5+8+14</f>
        <v>118</v>
      </c>
      <c r="F17" s="14">
        <f t="shared" si="4"/>
        <v>4235</v>
      </c>
      <c r="G17" s="13">
        <f>436+391+376+340</f>
        <v>1543</v>
      </c>
      <c r="H17" s="13">
        <v>40</v>
      </c>
      <c r="I17" s="14">
        <f t="shared" si="0"/>
        <v>1583</v>
      </c>
      <c r="J17" s="14">
        <f t="shared" si="1"/>
        <v>5660</v>
      </c>
      <c r="K17" s="14">
        <f t="shared" si="2"/>
        <v>158</v>
      </c>
      <c r="L17" s="15">
        <f>C17+D17+E17+G17+H17</f>
        <v>5950</v>
      </c>
      <c r="M17" s="13">
        <v>203</v>
      </c>
      <c r="N17" s="15">
        <f t="shared" si="3"/>
        <v>6153</v>
      </c>
    </row>
    <row r="18" spans="1:14">
      <c r="A18" s="2" t="s">
        <v>20</v>
      </c>
      <c r="B18" s="2" t="s">
        <v>17</v>
      </c>
      <c r="C18" s="13">
        <f>97+41</f>
        <v>138</v>
      </c>
      <c r="D18" s="13">
        <v>4199</v>
      </c>
      <c r="E18" s="13">
        <v>102</v>
      </c>
      <c r="F18" s="14">
        <f t="shared" si="4"/>
        <v>4301</v>
      </c>
      <c r="G18" s="13">
        <f>1571</f>
        <v>1571</v>
      </c>
      <c r="H18" s="13">
        <v>9</v>
      </c>
      <c r="I18" s="14">
        <f t="shared" si="0"/>
        <v>1580</v>
      </c>
      <c r="J18" s="14">
        <f t="shared" si="1"/>
        <v>5770</v>
      </c>
      <c r="K18" s="14">
        <f t="shared" si="2"/>
        <v>111</v>
      </c>
      <c r="L18" s="15">
        <f>C18+D18+E18+G18+H18</f>
        <v>6019</v>
      </c>
      <c r="M18" s="13">
        <v>204</v>
      </c>
      <c r="N18" s="15">
        <f t="shared" si="3"/>
        <v>6223</v>
      </c>
    </row>
    <row r="19" spans="1:14">
      <c r="A19" s="2" t="s">
        <v>21</v>
      </c>
      <c r="B19" s="2" t="s">
        <v>38</v>
      </c>
      <c r="C19" s="13">
        <f>98+37</f>
        <v>135</v>
      </c>
      <c r="D19" s="13">
        <v>4183</v>
      </c>
      <c r="E19" s="13">
        <v>118</v>
      </c>
      <c r="F19" s="14">
        <f t="shared" si="4"/>
        <v>4301</v>
      </c>
      <c r="G19" s="13">
        <f>1546+58</f>
        <v>1604</v>
      </c>
      <c r="H19" s="13">
        <v>7</v>
      </c>
      <c r="I19" s="14">
        <f t="shared" si="0"/>
        <v>1611</v>
      </c>
      <c r="J19" s="14">
        <f t="shared" si="1"/>
        <v>5787</v>
      </c>
      <c r="K19" s="14">
        <f t="shared" si="2"/>
        <v>125</v>
      </c>
      <c r="L19" s="15">
        <f t="shared" ref="L19:L21" si="9">C19+D19+E19+G19+H19</f>
        <v>6047</v>
      </c>
      <c r="M19" s="13">
        <v>181</v>
      </c>
      <c r="N19" s="15">
        <f t="shared" si="3"/>
        <v>6228</v>
      </c>
    </row>
    <row r="20" spans="1:14">
      <c r="A20" s="2" t="s">
        <v>171</v>
      </c>
      <c r="B20" s="2" t="s">
        <v>170</v>
      </c>
      <c r="C20" s="13">
        <v>144</v>
      </c>
      <c r="D20" s="13">
        <v>4279</v>
      </c>
      <c r="E20" s="13">
        <v>115</v>
      </c>
      <c r="F20" s="14">
        <f t="shared" si="4"/>
        <v>4394</v>
      </c>
      <c r="G20" s="13">
        <v>1678</v>
      </c>
      <c r="H20" s="13">
        <v>6</v>
      </c>
      <c r="I20" s="14">
        <f t="shared" ref="I20:I21" si="10">G20+H20</f>
        <v>1684</v>
      </c>
      <c r="J20" s="14">
        <f t="shared" ref="J20:J21" si="11">D20+G20</f>
        <v>5957</v>
      </c>
      <c r="K20" s="14">
        <f t="shared" si="2"/>
        <v>121</v>
      </c>
      <c r="L20" s="15">
        <f t="shared" si="9"/>
        <v>6222</v>
      </c>
      <c r="M20" s="13">
        <v>185</v>
      </c>
      <c r="N20" s="15">
        <f t="shared" si="3"/>
        <v>6407</v>
      </c>
    </row>
    <row r="21" spans="1:14">
      <c r="A21" s="2" t="s">
        <v>172</v>
      </c>
      <c r="B21" s="2" t="s">
        <v>175</v>
      </c>
      <c r="C21" s="13">
        <v>173</v>
      </c>
      <c r="D21" s="13">
        <v>4447</v>
      </c>
      <c r="E21" s="13">
        <v>0</v>
      </c>
      <c r="F21" s="14">
        <f t="shared" si="4"/>
        <v>4447</v>
      </c>
      <c r="G21" s="13">
        <v>1738</v>
      </c>
      <c r="H21" s="13">
        <v>3</v>
      </c>
      <c r="I21" s="14">
        <f t="shared" si="10"/>
        <v>1741</v>
      </c>
      <c r="J21" s="14">
        <f t="shared" si="11"/>
        <v>6185</v>
      </c>
      <c r="K21" s="14">
        <f t="shared" si="2"/>
        <v>3</v>
      </c>
      <c r="L21" s="15">
        <f t="shared" si="9"/>
        <v>6361</v>
      </c>
      <c r="M21" s="13">
        <v>172</v>
      </c>
      <c r="N21" s="15">
        <f t="shared" si="3"/>
        <v>6533</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dimension ref="A1:A8"/>
  <sheetViews>
    <sheetView zoomScale="75" zoomScaleNormal="75" workbookViewId="0">
      <selection activeCell="A4" sqref="A4"/>
    </sheetView>
  </sheetViews>
  <sheetFormatPr defaultRowHeight="15"/>
  <cols>
    <col min="1" max="16384" width="9.140625" style="18"/>
  </cols>
  <sheetData>
    <row r="1" spans="1:1" ht="24.75" customHeight="1">
      <c r="A1" s="18" t="s">
        <v>51</v>
      </c>
    </row>
    <row r="2" spans="1:1" ht="24.75" customHeight="1">
      <c r="A2" s="18" t="s">
        <v>54</v>
      </c>
    </row>
    <row r="3" spans="1:1" ht="24.75" customHeight="1">
      <c r="A3" s="18" t="s">
        <v>176</v>
      </c>
    </row>
    <row r="4" spans="1:1" ht="24.75" customHeight="1">
      <c r="A4" s="18" t="s">
        <v>52</v>
      </c>
    </row>
    <row r="5" spans="1:1" ht="24.75" customHeight="1">
      <c r="A5" s="18" t="s">
        <v>174</v>
      </c>
    </row>
    <row r="6" spans="1:1" ht="24.75" customHeight="1">
      <c r="A6" s="18" t="s">
        <v>53</v>
      </c>
    </row>
    <row r="7" spans="1:1" ht="24.75" customHeight="1"/>
    <row r="8" spans="1:1">
      <c r="A8" s="18"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33"/>
  <sheetViews>
    <sheetView workbookViewId="0">
      <pane ySplit="1" topLeftCell="A2" activePane="bottomLeft" state="frozen"/>
      <selection pane="bottomLeft" activeCell="A2" sqref="A2"/>
    </sheetView>
  </sheetViews>
  <sheetFormatPr defaultRowHeight="12.75"/>
  <cols>
    <col min="1" max="1" width="18.7109375" customWidth="1"/>
    <col min="2" max="2" width="19.7109375" style="20" bestFit="1" customWidth="1"/>
    <col min="3" max="3" width="18.7109375" customWidth="1"/>
    <col min="4" max="4" width="19.7109375" style="20" bestFit="1" customWidth="1"/>
  </cols>
  <sheetData>
    <row r="1" spans="1:4">
      <c r="A1" s="21" t="s">
        <v>125</v>
      </c>
      <c r="B1" s="19" t="s">
        <v>58</v>
      </c>
      <c r="C1" s="21" t="s">
        <v>126</v>
      </c>
      <c r="D1" s="19" t="s">
        <v>0</v>
      </c>
    </row>
    <row r="2" spans="1:4">
      <c r="A2" s="1" t="s">
        <v>59</v>
      </c>
      <c r="B2" s="19">
        <v>1</v>
      </c>
      <c r="C2" s="1" t="s">
        <v>60</v>
      </c>
      <c r="D2" s="19">
        <v>1</v>
      </c>
    </row>
    <row r="3" spans="1:4">
      <c r="A3" s="1" t="s">
        <v>61</v>
      </c>
      <c r="B3" s="19">
        <v>2</v>
      </c>
      <c r="C3" s="1" t="s">
        <v>62</v>
      </c>
      <c r="D3" s="19">
        <v>2</v>
      </c>
    </row>
    <row r="4" spans="1:4">
      <c r="A4" s="1" t="s">
        <v>63</v>
      </c>
      <c r="B4" s="19">
        <v>136</v>
      </c>
      <c r="C4" s="1" t="s">
        <v>64</v>
      </c>
      <c r="D4" s="19">
        <v>1</v>
      </c>
    </row>
    <row r="5" spans="1:4">
      <c r="A5" s="1" t="s">
        <v>65</v>
      </c>
      <c r="B5" s="19">
        <v>91</v>
      </c>
      <c r="C5" s="1" t="s">
        <v>66</v>
      </c>
      <c r="D5" s="19">
        <v>7</v>
      </c>
    </row>
    <row r="6" spans="1:4">
      <c r="A6" s="1" t="s">
        <v>67</v>
      </c>
      <c r="B6" s="19">
        <v>2</v>
      </c>
      <c r="C6" s="1" t="s">
        <v>68</v>
      </c>
      <c r="D6" s="19">
        <v>29</v>
      </c>
    </row>
    <row r="7" spans="1:4">
      <c r="A7" s="1" t="s">
        <v>69</v>
      </c>
      <c r="B7" s="19">
        <v>102</v>
      </c>
      <c r="C7" s="1" t="s">
        <v>70</v>
      </c>
      <c r="D7" s="19">
        <v>2</v>
      </c>
    </row>
    <row r="8" spans="1:4">
      <c r="A8" s="1" t="s">
        <v>71</v>
      </c>
      <c r="B8" s="19">
        <v>1</v>
      </c>
      <c r="C8" s="1" t="s">
        <v>72</v>
      </c>
      <c r="D8" s="19">
        <v>2</v>
      </c>
    </row>
    <row r="9" spans="1:4">
      <c r="A9" s="1" t="s">
        <v>73</v>
      </c>
      <c r="B9" s="19">
        <v>4</v>
      </c>
      <c r="C9" s="1" t="s">
        <v>74</v>
      </c>
      <c r="D9" s="19">
        <v>4</v>
      </c>
    </row>
    <row r="10" spans="1:4">
      <c r="A10" s="1" t="s">
        <v>75</v>
      </c>
      <c r="B10" s="19">
        <v>5</v>
      </c>
      <c r="C10" s="1" t="s">
        <v>76</v>
      </c>
      <c r="D10" s="19">
        <v>4</v>
      </c>
    </row>
    <row r="11" spans="1:4">
      <c r="A11" s="1" t="s">
        <v>77</v>
      </c>
      <c r="B11" s="19">
        <v>21</v>
      </c>
      <c r="C11" s="1" t="s">
        <v>78</v>
      </c>
      <c r="D11" s="19">
        <v>89</v>
      </c>
    </row>
    <row r="12" spans="1:4">
      <c r="A12" s="1" t="s">
        <v>79</v>
      </c>
      <c r="B12" s="19">
        <v>71</v>
      </c>
      <c r="C12" s="1" t="s">
        <v>80</v>
      </c>
      <c r="D12" s="19">
        <v>2</v>
      </c>
    </row>
    <row r="13" spans="1:4">
      <c r="A13" s="1" t="s">
        <v>81</v>
      </c>
      <c r="B13" s="19">
        <v>3</v>
      </c>
      <c r="C13" s="1" t="s">
        <v>82</v>
      </c>
      <c r="D13" s="19">
        <v>5</v>
      </c>
    </row>
    <row r="14" spans="1:4">
      <c r="A14" s="1" t="s">
        <v>83</v>
      </c>
      <c r="B14" s="19">
        <v>3</v>
      </c>
      <c r="C14" s="1" t="s">
        <v>84</v>
      </c>
      <c r="D14" s="19">
        <v>2</v>
      </c>
    </row>
    <row r="15" spans="1:4">
      <c r="A15" s="1" t="s">
        <v>85</v>
      </c>
      <c r="B15" s="19">
        <v>2</v>
      </c>
      <c r="C15" s="1" t="s">
        <v>86</v>
      </c>
      <c r="D15" s="19">
        <v>12</v>
      </c>
    </row>
    <row r="16" spans="1:4">
      <c r="A16" s="1" t="s">
        <v>87</v>
      </c>
      <c r="B16" s="19">
        <v>3</v>
      </c>
      <c r="C16" s="1" t="s">
        <v>88</v>
      </c>
      <c r="D16" s="19">
        <v>1</v>
      </c>
    </row>
    <row r="17" spans="1:4">
      <c r="A17" s="1" t="s">
        <v>89</v>
      </c>
      <c r="B17" s="19">
        <v>4577</v>
      </c>
      <c r="C17" s="1" t="s">
        <v>90</v>
      </c>
      <c r="D17" s="19">
        <v>6</v>
      </c>
    </row>
    <row r="18" spans="1:4">
      <c r="A18" s="1" t="s">
        <v>91</v>
      </c>
      <c r="B18" s="19">
        <v>2</v>
      </c>
      <c r="C18" s="1" t="s">
        <v>92</v>
      </c>
      <c r="D18" s="19">
        <v>1</v>
      </c>
    </row>
    <row r="19" spans="1:4">
      <c r="A19" s="1" t="s">
        <v>93</v>
      </c>
      <c r="B19" s="19">
        <v>2</v>
      </c>
      <c r="C19" s="1" t="s">
        <v>94</v>
      </c>
      <c r="D19" s="19">
        <v>42</v>
      </c>
    </row>
    <row r="20" spans="1:4">
      <c r="A20" s="1" t="s">
        <v>95</v>
      </c>
      <c r="B20" s="19">
        <v>27</v>
      </c>
      <c r="C20" s="1" t="s">
        <v>96</v>
      </c>
      <c r="D20" s="19">
        <v>362</v>
      </c>
    </row>
    <row r="21" spans="1:4">
      <c r="A21" s="1" t="s">
        <v>97</v>
      </c>
      <c r="B21" s="19">
        <v>13</v>
      </c>
      <c r="C21" s="1" t="s">
        <v>98</v>
      </c>
      <c r="D21" s="19">
        <v>7</v>
      </c>
    </row>
    <row r="22" spans="1:4">
      <c r="A22" s="1" t="s">
        <v>99</v>
      </c>
      <c r="B22" s="19">
        <v>4</v>
      </c>
      <c r="C22" s="1" t="s">
        <v>100</v>
      </c>
      <c r="D22" s="19">
        <v>4</v>
      </c>
    </row>
    <row r="23" spans="1:4">
      <c r="A23" s="1" t="s">
        <v>101</v>
      </c>
      <c r="B23" s="19">
        <v>23</v>
      </c>
      <c r="C23" s="1" t="s">
        <v>102</v>
      </c>
      <c r="D23" s="19">
        <v>7</v>
      </c>
    </row>
    <row r="24" spans="1:4">
      <c r="A24" s="1" t="s">
        <v>103</v>
      </c>
      <c r="B24" s="19">
        <v>313</v>
      </c>
      <c r="C24" s="1" t="s">
        <v>104</v>
      </c>
      <c r="D24" s="19">
        <v>1</v>
      </c>
    </row>
    <row r="25" spans="1:4">
      <c r="A25" s="1" t="s">
        <v>105</v>
      </c>
      <c r="B25" s="19">
        <v>17</v>
      </c>
      <c r="C25" s="1" t="s">
        <v>106</v>
      </c>
      <c r="D25" s="19">
        <v>9</v>
      </c>
    </row>
    <row r="26" spans="1:4">
      <c r="A26" s="1" t="s">
        <v>107</v>
      </c>
      <c r="B26" s="19">
        <v>8</v>
      </c>
      <c r="C26" s="1" t="s">
        <v>108</v>
      </c>
      <c r="D26" s="19">
        <v>25</v>
      </c>
    </row>
    <row r="27" spans="1:4">
      <c r="A27" s="1" t="s">
        <v>109</v>
      </c>
      <c r="B27" s="19">
        <v>2</v>
      </c>
      <c r="C27" s="1" t="s">
        <v>110</v>
      </c>
      <c r="D27" s="19">
        <v>13</v>
      </c>
    </row>
    <row r="28" spans="1:4">
      <c r="A28" s="1" t="s">
        <v>111</v>
      </c>
      <c r="B28" s="19">
        <v>2</v>
      </c>
      <c r="C28" s="1" t="s">
        <v>112</v>
      </c>
      <c r="D28" s="19">
        <v>1</v>
      </c>
    </row>
    <row r="29" spans="1:4">
      <c r="A29" s="1" t="s">
        <v>113</v>
      </c>
      <c r="B29" s="19">
        <v>1</v>
      </c>
      <c r="C29" s="1" t="s">
        <v>114</v>
      </c>
      <c r="D29" s="19">
        <v>6</v>
      </c>
    </row>
    <row r="30" spans="1:4">
      <c r="A30" s="1" t="s">
        <v>115</v>
      </c>
      <c r="B30" s="19">
        <v>15</v>
      </c>
      <c r="C30" s="1" t="s">
        <v>116</v>
      </c>
      <c r="D30" s="19">
        <v>2</v>
      </c>
    </row>
    <row r="31" spans="1:4">
      <c r="A31" s="1" t="s">
        <v>117</v>
      </c>
      <c r="B31" s="19">
        <v>1</v>
      </c>
      <c r="C31" s="1" t="s">
        <v>118</v>
      </c>
      <c r="D31" s="19">
        <v>12</v>
      </c>
    </row>
    <row r="32" spans="1:4">
      <c r="A32" s="1" t="s">
        <v>119</v>
      </c>
      <c r="B32" s="19">
        <v>24</v>
      </c>
      <c r="C32" s="1" t="s">
        <v>120</v>
      </c>
      <c r="D32" s="19">
        <v>5</v>
      </c>
    </row>
    <row r="33" spans="1:4">
      <c r="A33" s="1" t="s">
        <v>121</v>
      </c>
      <c r="B33" s="19">
        <v>34</v>
      </c>
      <c r="C33" s="1" t="s">
        <v>122</v>
      </c>
      <c r="D33" s="19">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zoomScale="75" zoomScaleNormal="75" workbookViewId="0">
      <selection activeCell="H31" sqref="H31"/>
    </sheetView>
  </sheetViews>
  <sheetFormatPr defaultRowHeight="12.75"/>
  <sheetData>
    <row r="1" spans="1:1">
      <c r="A1" t="s">
        <v>57</v>
      </c>
    </row>
    <row r="3" spans="1:1">
      <c r="A3"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9"/>
  <sheetViews>
    <sheetView zoomScale="75" workbookViewId="0">
      <pane xSplit="1" ySplit="1" topLeftCell="B2" activePane="bottomRight" state="frozen"/>
      <selection pane="topRight" activeCell="B1" sqref="B1"/>
      <selection pane="bottomLeft" activeCell="A3" sqref="A3"/>
      <selection pane="bottomRight" activeCell="B12" sqref="B12"/>
    </sheetView>
  </sheetViews>
  <sheetFormatPr defaultRowHeight="12.75" customHeight="1"/>
  <cols>
    <col min="1" max="4" width="16.28515625" style="8" customWidth="1"/>
    <col min="5" max="5" width="16.28515625" style="9" customWidth="1"/>
    <col min="6" max="8" width="16.28515625" style="8" customWidth="1"/>
    <col min="9" max="249" width="9.140625" style="6"/>
    <col min="250" max="257" width="14" style="6" customWidth="1"/>
    <col min="258" max="258" width="17.28515625" style="6" bestFit="1" customWidth="1"/>
    <col min="259" max="262" width="14" style="6" customWidth="1"/>
    <col min="263" max="263" width="17.28515625" style="6" bestFit="1" customWidth="1"/>
    <col min="264" max="264" width="14" style="6" customWidth="1"/>
    <col min="265" max="505" width="9.140625" style="6"/>
    <col min="506" max="513" width="14" style="6" customWidth="1"/>
    <col min="514" max="514" width="17.28515625" style="6" bestFit="1" customWidth="1"/>
    <col min="515" max="518" width="14" style="6" customWidth="1"/>
    <col min="519" max="519" width="17.28515625" style="6" bestFit="1" customWidth="1"/>
    <col min="520" max="520" width="14" style="6" customWidth="1"/>
    <col min="521" max="761" width="9.140625" style="6"/>
    <col min="762" max="769" width="14" style="6" customWidth="1"/>
    <col min="770" max="770" width="17.28515625" style="6" bestFit="1" customWidth="1"/>
    <col min="771" max="774" width="14" style="6" customWidth="1"/>
    <col min="775" max="775" width="17.28515625" style="6" bestFit="1" customWidth="1"/>
    <col min="776" max="776" width="14" style="6" customWidth="1"/>
    <col min="777" max="1017" width="9.140625" style="6"/>
    <col min="1018" max="1025" width="14" style="6" customWidth="1"/>
    <col min="1026" max="1026" width="17.28515625" style="6" bestFit="1" customWidth="1"/>
    <col min="1027" max="1030" width="14" style="6" customWidth="1"/>
    <col min="1031" max="1031" width="17.28515625" style="6" bestFit="1" customWidth="1"/>
    <col min="1032" max="1032" width="14" style="6" customWidth="1"/>
    <col min="1033" max="1273" width="9.140625" style="6"/>
    <col min="1274" max="1281" width="14" style="6" customWidth="1"/>
    <col min="1282" max="1282" width="17.28515625" style="6" bestFit="1" customWidth="1"/>
    <col min="1283" max="1286" width="14" style="6" customWidth="1"/>
    <col min="1287" max="1287" width="17.28515625" style="6" bestFit="1" customWidth="1"/>
    <col min="1288" max="1288" width="14" style="6" customWidth="1"/>
    <col min="1289" max="1529" width="9.140625" style="6"/>
    <col min="1530" max="1537" width="14" style="6" customWidth="1"/>
    <col min="1538" max="1538" width="17.28515625" style="6" bestFit="1" customWidth="1"/>
    <col min="1539" max="1542" width="14" style="6" customWidth="1"/>
    <col min="1543" max="1543" width="17.28515625" style="6" bestFit="1" customWidth="1"/>
    <col min="1544" max="1544" width="14" style="6" customWidth="1"/>
    <col min="1545" max="1785" width="9.140625" style="6"/>
    <col min="1786" max="1793" width="14" style="6" customWidth="1"/>
    <col min="1794" max="1794" width="17.28515625" style="6" bestFit="1" customWidth="1"/>
    <col min="1795" max="1798" width="14" style="6" customWidth="1"/>
    <col min="1799" max="1799" width="17.28515625" style="6" bestFit="1" customWidth="1"/>
    <col min="1800" max="1800" width="14" style="6" customWidth="1"/>
    <col min="1801" max="2041" width="9.140625" style="6"/>
    <col min="2042" max="2049" width="14" style="6" customWidth="1"/>
    <col min="2050" max="2050" width="17.28515625" style="6" bestFit="1" customWidth="1"/>
    <col min="2051" max="2054" width="14" style="6" customWidth="1"/>
    <col min="2055" max="2055" width="17.28515625" style="6" bestFit="1" customWidth="1"/>
    <col min="2056" max="2056" width="14" style="6" customWidth="1"/>
    <col min="2057" max="2297" width="9.140625" style="6"/>
    <col min="2298" max="2305" width="14" style="6" customWidth="1"/>
    <col min="2306" max="2306" width="17.28515625" style="6" bestFit="1" customWidth="1"/>
    <col min="2307" max="2310" width="14" style="6" customWidth="1"/>
    <col min="2311" max="2311" width="17.28515625" style="6" bestFit="1" customWidth="1"/>
    <col min="2312" max="2312" width="14" style="6" customWidth="1"/>
    <col min="2313" max="2553" width="9.140625" style="6"/>
    <col min="2554" max="2561" width="14" style="6" customWidth="1"/>
    <col min="2562" max="2562" width="17.28515625" style="6" bestFit="1" customWidth="1"/>
    <col min="2563" max="2566" width="14" style="6" customWidth="1"/>
    <col min="2567" max="2567" width="17.28515625" style="6" bestFit="1" customWidth="1"/>
    <col min="2568" max="2568" width="14" style="6" customWidth="1"/>
    <col min="2569" max="2809" width="9.140625" style="6"/>
    <col min="2810" max="2817" width="14" style="6" customWidth="1"/>
    <col min="2818" max="2818" width="17.28515625" style="6" bestFit="1" customWidth="1"/>
    <col min="2819" max="2822" width="14" style="6" customWidth="1"/>
    <col min="2823" max="2823" width="17.28515625" style="6" bestFit="1" customWidth="1"/>
    <col min="2824" max="2824" width="14" style="6" customWidth="1"/>
    <col min="2825" max="3065" width="9.140625" style="6"/>
    <col min="3066" max="3073" width="14" style="6" customWidth="1"/>
    <col min="3074" max="3074" width="17.28515625" style="6" bestFit="1" customWidth="1"/>
    <col min="3075" max="3078" width="14" style="6" customWidth="1"/>
    <col min="3079" max="3079" width="17.28515625" style="6" bestFit="1" customWidth="1"/>
    <col min="3080" max="3080" width="14" style="6" customWidth="1"/>
    <col min="3081" max="3321" width="9.140625" style="6"/>
    <col min="3322" max="3329" width="14" style="6" customWidth="1"/>
    <col min="3330" max="3330" width="17.28515625" style="6" bestFit="1" customWidth="1"/>
    <col min="3331" max="3334" width="14" style="6" customWidth="1"/>
    <col min="3335" max="3335" width="17.28515625" style="6" bestFit="1" customWidth="1"/>
    <col min="3336" max="3336" width="14" style="6" customWidth="1"/>
    <col min="3337" max="3577" width="9.140625" style="6"/>
    <col min="3578" max="3585" width="14" style="6" customWidth="1"/>
    <col min="3586" max="3586" width="17.28515625" style="6" bestFit="1" customWidth="1"/>
    <col min="3587" max="3590" width="14" style="6" customWidth="1"/>
    <col min="3591" max="3591" width="17.28515625" style="6" bestFit="1" customWidth="1"/>
    <col min="3592" max="3592" width="14" style="6" customWidth="1"/>
    <col min="3593" max="3833" width="9.140625" style="6"/>
    <col min="3834" max="3841" width="14" style="6" customWidth="1"/>
    <col min="3842" max="3842" width="17.28515625" style="6" bestFit="1" customWidth="1"/>
    <col min="3843" max="3846" width="14" style="6" customWidth="1"/>
    <col min="3847" max="3847" width="17.28515625" style="6" bestFit="1" customWidth="1"/>
    <col min="3848" max="3848" width="14" style="6" customWidth="1"/>
    <col min="3849" max="4089" width="9.140625" style="6"/>
    <col min="4090" max="4097" width="14" style="6" customWidth="1"/>
    <col min="4098" max="4098" width="17.28515625" style="6" bestFit="1" customWidth="1"/>
    <col min="4099" max="4102" width="14" style="6" customWidth="1"/>
    <col min="4103" max="4103" width="17.28515625" style="6" bestFit="1" customWidth="1"/>
    <col min="4104" max="4104" width="14" style="6" customWidth="1"/>
    <col min="4105" max="4345" width="9.140625" style="6"/>
    <col min="4346" max="4353" width="14" style="6" customWidth="1"/>
    <col min="4354" max="4354" width="17.28515625" style="6" bestFit="1" customWidth="1"/>
    <col min="4355" max="4358" width="14" style="6" customWidth="1"/>
    <col min="4359" max="4359" width="17.28515625" style="6" bestFit="1" customWidth="1"/>
    <col min="4360" max="4360" width="14" style="6" customWidth="1"/>
    <col min="4361" max="4601" width="9.140625" style="6"/>
    <col min="4602" max="4609" width="14" style="6" customWidth="1"/>
    <col min="4610" max="4610" width="17.28515625" style="6" bestFit="1" customWidth="1"/>
    <col min="4611" max="4614" width="14" style="6" customWidth="1"/>
    <col min="4615" max="4615" width="17.28515625" style="6" bestFit="1" customWidth="1"/>
    <col min="4616" max="4616" width="14" style="6" customWidth="1"/>
    <col min="4617" max="4857" width="9.140625" style="6"/>
    <col min="4858" max="4865" width="14" style="6" customWidth="1"/>
    <col min="4866" max="4866" width="17.28515625" style="6" bestFit="1" customWidth="1"/>
    <col min="4867" max="4870" width="14" style="6" customWidth="1"/>
    <col min="4871" max="4871" width="17.28515625" style="6" bestFit="1" customWidth="1"/>
    <col min="4872" max="4872" width="14" style="6" customWidth="1"/>
    <col min="4873" max="5113" width="9.140625" style="6"/>
    <col min="5114" max="5121" width="14" style="6" customWidth="1"/>
    <col min="5122" max="5122" width="17.28515625" style="6" bestFit="1" customWidth="1"/>
    <col min="5123" max="5126" width="14" style="6" customWidth="1"/>
    <col min="5127" max="5127" width="17.28515625" style="6" bestFit="1" customWidth="1"/>
    <col min="5128" max="5128" width="14" style="6" customWidth="1"/>
    <col min="5129" max="5369" width="9.140625" style="6"/>
    <col min="5370" max="5377" width="14" style="6" customWidth="1"/>
    <col min="5378" max="5378" width="17.28515625" style="6" bestFit="1" customWidth="1"/>
    <col min="5379" max="5382" width="14" style="6" customWidth="1"/>
    <col min="5383" max="5383" width="17.28515625" style="6" bestFit="1" customWidth="1"/>
    <col min="5384" max="5384" width="14" style="6" customWidth="1"/>
    <col min="5385" max="5625" width="9.140625" style="6"/>
    <col min="5626" max="5633" width="14" style="6" customWidth="1"/>
    <col min="5634" max="5634" width="17.28515625" style="6" bestFit="1" customWidth="1"/>
    <col min="5635" max="5638" width="14" style="6" customWidth="1"/>
    <col min="5639" max="5639" width="17.28515625" style="6" bestFit="1" customWidth="1"/>
    <col min="5640" max="5640" width="14" style="6" customWidth="1"/>
    <col min="5641" max="5881" width="9.140625" style="6"/>
    <col min="5882" max="5889" width="14" style="6" customWidth="1"/>
    <col min="5890" max="5890" width="17.28515625" style="6" bestFit="1" customWidth="1"/>
    <col min="5891" max="5894" width="14" style="6" customWidth="1"/>
    <col min="5895" max="5895" width="17.28515625" style="6" bestFit="1" customWidth="1"/>
    <col min="5896" max="5896" width="14" style="6" customWidth="1"/>
    <col min="5897" max="6137" width="9.140625" style="6"/>
    <col min="6138" max="6145" width="14" style="6" customWidth="1"/>
    <col min="6146" max="6146" width="17.28515625" style="6" bestFit="1" customWidth="1"/>
    <col min="6147" max="6150" width="14" style="6" customWidth="1"/>
    <col min="6151" max="6151" width="17.28515625" style="6" bestFit="1" customWidth="1"/>
    <col min="6152" max="6152" width="14" style="6" customWidth="1"/>
    <col min="6153" max="6393" width="9.140625" style="6"/>
    <col min="6394" max="6401" width="14" style="6" customWidth="1"/>
    <col min="6402" max="6402" width="17.28515625" style="6" bestFit="1" customWidth="1"/>
    <col min="6403" max="6406" width="14" style="6" customWidth="1"/>
    <col min="6407" max="6407" width="17.28515625" style="6" bestFit="1" customWidth="1"/>
    <col min="6408" max="6408" width="14" style="6" customWidth="1"/>
    <col min="6409" max="6649" width="9.140625" style="6"/>
    <col min="6650" max="6657" width="14" style="6" customWidth="1"/>
    <col min="6658" max="6658" width="17.28515625" style="6" bestFit="1" customWidth="1"/>
    <col min="6659" max="6662" width="14" style="6" customWidth="1"/>
    <col min="6663" max="6663" width="17.28515625" style="6" bestFit="1" customWidth="1"/>
    <col min="6664" max="6664" width="14" style="6" customWidth="1"/>
    <col min="6665" max="6905" width="9.140625" style="6"/>
    <col min="6906" max="6913" width="14" style="6" customWidth="1"/>
    <col min="6914" max="6914" width="17.28515625" style="6" bestFit="1" customWidth="1"/>
    <col min="6915" max="6918" width="14" style="6" customWidth="1"/>
    <col min="6919" max="6919" width="17.28515625" style="6" bestFit="1" customWidth="1"/>
    <col min="6920" max="6920" width="14" style="6" customWidth="1"/>
    <col min="6921" max="7161" width="9.140625" style="6"/>
    <col min="7162" max="7169" width="14" style="6" customWidth="1"/>
    <col min="7170" max="7170" width="17.28515625" style="6" bestFit="1" customWidth="1"/>
    <col min="7171" max="7174" width="14" style="6" customWidth="1"/>
    <col min="7175" max="7175" width="17.28515625" style="6" bestFit="1" customWidth="1"/>
    <col min="7176" max="7176" width="14" style="6" customWidth="1"/>
    <col min="7177" max="7417" width="9.140625" style="6"/>
    <col min="7418" max="7425" width="14" style="6" customWidth="1"/>
    <col min="7426" max="7426" width="17.28515625" style="6" bestFit="1" customWidth="1"/>
    <col min="7427" max="7430" width="14" style="6" customWidth="1"/>
    <col min="7431" max="7431" width="17.28515625" style="6" bestFit="1" customWidth="1"/>
    <col min="7432" max="7432" width="14" style="6" customWidth="1"/>
    <col min="7433" max="7673" width="9.140625" style="6"/>
    <col min="7674" max="7681" width="14" style="6" customWidth="1"/>
    <col min="7682" max="7682" width="17.28515625" style="6" bestFit="1" customWidth="1"/>
    <col min="7683" max="7686" width="14" style="6" customWidth="1"/>
    <col min="7687" max="7687" width="17.28515625" style="6" bestFit="1" customWidth="1"/>
    <col min="7688" max="7688" width="14" style="6" customWidth="1"/>
    <col min="7689" max="7929" width="9.140625" style="6"/>
    <col min="7930" max="7937" width="14" style="6" customWidth="1"/>
    <col min="7938" max="7938" width="17.28515625" style="6" bestFit="1" customWidth="1"/>
    <col min="7939" max="7942" width="14" style="6" customWidth="1"/>
    <col min="7943" max="7943" width="17.28515625" style="6" bestFit="1" customWidth="1"/>
    <col min="7944" max="7944" width="14" style="6" customWidth="1"/>
    <col min="7945" max="8185" width="9.140625" style="6"/>
    <col min="8186" max="8193" width="14" style="6" customWidth="1"/>
    <col min="8194" max="8194" width="17.28515625" style="6" bestFit="1" customWidth="1"/>
    <col min="8195" max="8198" width="14" style="6" customWidth="1"/>
    <col min="8199" max="8199" width="17.28515625" style="6" bestFit="1" customWidth="1"/>
    <col min="8200" max="8200" width="14" style="6" customWidth="1"/>
    <col min="8201" max="8441" width="9.140625" style="6"/>
    <col min="8442" max="8449" width="14" style="6" customWidth="1"/>
    <col min="8450" max="8450" width="17.28515625" style="6" bestFit="1" customWidth="1"/>
    <col min="8451" max="8454" width="14" style="6" customWidth="1"/>
    <col min="8455" max="8455" width="17.28515625" style="6" bestFit="1" customWidth="1"/>
    <col min="8456" max="8456" width="14" style="6" customWidth="1"/>
    <col min="8457" max="8697" width="9.140625" style="6"/>
    <col min="8698" max="8705" width="14" style="6" customWidth="1"/>
    <col min="8706" max="8706" width="17.28515625" style="6" bestFit="1" customWidth="1"/>
    <col min="8707" max="8710" width="14" style="6" customWidth="1"/>
    <col min="8711" max="8711" width="17.28515625" style="6" bestFit="1" customWidth="1"/>
    <col min="8712" max="8712" width="14" style="6" customWidth="1"/>
    <col min="8713" max="8953" width="9.140625" style="6"/>
    <col min="8954" max="8961" width="14" style="6" customWidth="1"/>
    <col min="8962" max="8962" width="17.28515625" style="6" bestFit="1" customWidth="1"/>
    <col min="8963" max="8966" width="14" style="6" customWidth="1"/>
    <col min="8967" max="8967" width="17.28515625" style="6" bestFit="1" customWidth="1"/>
    <col min="8968" max="8968" width="14" style="6" customWidth="1"/>
    <col min="8969" max="9209" width="9.140625" style="6"/>
    <col min="9210" max="9217" width="14" style="6" customWidth="1"/>
    <col min="9218" max="9218" width="17.28515625" style="6" bestFit="1" customWidth="1"/>
    <col min="9219" max="9222" width="14" style="6" customWidth="1"/>
    <col min="9223" max="9223" width="17.28515625" style="6" bestFit="1" customWidth="1"/>
    <col min="9224" max="9224" width="14" style="6" customWidth="1"/>
    <col min="9225" max="9465" width="9.140625" style="6"/>
    <col min="9466" max="9473" width="14" style="6" customWidth="1"/>
    <col min="9474" max="9474" width="17.28515625" style="6" bestFit="1" customWidth="1"/>
    <col min="9475" max="9478" width="14" style="6" customWidth="1"/>
    <col min="9479" max="9479" width="17.28515625" style="6" bestFit="1" customWidth="1"/>
    <col min="9480" max="9480" width="14" style="6" customWidth="1"/>
    <col min="9481" max="9721" width="9.140625" style="6"/>
    <col min="9722" max="9729" width="14" style="6" customWidth="1"/>
    <col min="9730" max="9730" width="17.28515625" style="6" bestFit="1" customWidth="1"/>
    <col min="9731" max="9734" width="14" style="6" customWidth="1"/>
    <col min="9735" max="9735" width="17.28515625" style="6" bestFit="1" customWidth="1"/>
    <col min="9736" max="9736" width="14" style="6" customWidth="1"/>
    <col min="9737" max="9977" width="9.140625" style="6"/>
    <col min="9978" max="9985" width="14" style="6" customWidth="1"/>
    <col min="9986" max="9986" width="17.28515625" style="6" bestFit="1" customWidth="1"/>
    <col min="9987" max="9990" width="14" style="6" customWidth="1"/>
    <col min="9991" max="9991" width="17.28515625" style="6" bestFit="1" customWidth="1"/>
    <col min="9992" max="9992" width="14" style="6" customWidth="1"/>
    <col min="9993" max="10233" width="9.140625" style="6"/>
    <col min="10234" max="10241" width="14" style="6" customWidth="1"/>
    <col min="10242" max="10242" width="17.28515625" style="6" bestFit="1" customWidth="1"/>
    <col min="10243" max="10246" width="14" style="6" customWidth="1"/>
    <col min="10247" max="10247" width="17.28515625" style="6" bestFit="1" customWidth="1"/>
    <col min="10248" max="10248" width="14" style="6" customWidth="1"/>
    <col min="10249" max="10489" width="9.140625" style="6"/>
    <col min="10490" max="10497" width="14" style="6" customWidth="1"/>
    <col min="10498" max="10498" width="17.28515625" style="6" bestFit="1" customWidth="1"/>
    <col min="10499" max="10502" width="14" style="6" customWidth="1"/>
    <col min="10503" max="10503" width="17.28515625" style="6" bestFit="1" customWidth="1"/>
    <col min="10504" max="10504" width="14" style="6" customWidth="1"/>
    <col min="10505" max="10745" width="9.140625" style="6"/>
    <col min="10746" max="10753" width="14" style="6" customWidth="1"/>
    <col min="10754" max="10754" width="17.28515625" style="6" bestFit="1" customWidth="1"/>
    <col min="10755" max="10758" width="14" style="6" customWidth="1"/>
    <col min="10759" max="10759" width="17.28515625" style="6" bestFit="1" customWidth="1"/>
    <col min="10760" max="10760" width="14" style="6" customWidth="1"/>
    <col min="10761" max="11001" width="9.140625" style="6"/>
    <col min="11002" max="11009" width="14" style="6" customWidth="1"/>
    <col min="11010" max="11010" width="17.28515625" style="6" bestFit="1" customWidth="1"/>
    <col min="11011" max="11014" width="14" style="6" customWidth="1"/>
    <col min="11015" max="11015" width="17.28515625" style="6" bestFit="1" customWidth="1"/>
    <col min="11016" max="11016" width="14" style="6" customWidth="1"/>
    <col min="11017" max="11257" width="9.140625" style="6"/>
    <col min="11258" max="11265" width="14" style="6" customWidth="1"/>
    <col min="11266" max="11266" width="17.28515625" style="6" bestFit="1" customWidth="1"/>
    <col min="11267" max="11270" width="14" style="6" customWidth="1"/>
    <col min="11271" max="11271" width="17.28515625" style="6" bestFit="1" customWidth="1"/>
    <col min="11272" max="11272" width="14" style="6" customWidth="1"/>
    <col min="11273" max="11513" width="9.140625" style="6"/>
    <col min="11514" max="11521" width="14" style="6" customWidth="1"/>
    <col min="11522" max="11522" width="17.28515625" style="6" bestFit="1" customWidth="1"/>
    <col min="11523" max="11526" width="14" style="6" customWidth="1"/>
    <col min="11527" max="11527" width="17.28515625" style="6" bestFit="1" customWidth="1"/>
    <col min="11528" max="11528" width="14" style="6" customWidth="1"/>
    <col min="11529" max="11769" width="9.140625" style="6"/>
    <col min="11770" max="11777" width="14" style="6" customWidth="1"/>
    <col min="11778" max="11778" width="17.28515625" style="6" bestFit="1" customWidth="1"/>
    <col min="11779" max="11782" width="14" style="6" customWidth="1"/>
    <col min="11783" max="11783" width="17.28515625" style="6" bestFit="1" customWidth="1"/>
    <col min="11784" max="11784" width="14" style="6" customWidth="1"/>
    <col min="11785" max="12025" width="9.140625" style="6"/>
    <col min="12026" max="12033" width="14" style="6" customWidth="1"/>
    <col min="12034" max="12034" width="17.28515625" style="6" bestFit="1" customWidth="1"/>
    <col min="12035" max="12038" width="14" style="6" customWidth="1"/>
    <col min="12039" max="12039" width="17.28515625" style="6" bestFit="1" customWidth="1"/>
    <col min="12040" max="12040" width="14" style="6" customWidth="1"/>
    <col min="12041" max="12281" width="9.140625" style="6"/>
    <col min="12282" max="12289" width="14" style="6" customWidth="1"/>
    <col min="12290" max="12290" width="17.28515625" style="6" bestFit="1" customWidth="1"/>
    <col min="12291" max="12294" width="14" style="6" customWidth="1"/>
    <col min="12295" max="12295" width="17.28515625" style="6" bestFit="1" customWidth="1"/>
    <col min="12296" max="12296" width="14" style="6" customWidth="1"/>
    <col min="12297" max="12537" width="9.140625" style="6"/>
    <col min="12538" max="12545" width="14" style="6" customWidth="1"/>
    <col min="12546" max="12546" width="17.28515625" style="6" bestFit="1" customWidth="1"/>
    <col min="12547" max="12550" width="14" style="6" customWidth="1"/>
    <col min="12551" max="12551" width="17.28515625" style="6" bestFit="1" customWidth="1"/>
    <col min="12552" max="12552" width="14" style="6" customWidth="1"/>
    <col min="12553" max="12793" width="9.140625" style="6"/>
    <col min="12794" max="12801" width="14" style="6" customWidth="1"/>
    <col min="12802" max="12802" width="17.28515625" style="6" bestFit="1" customWidth="1"/>
    <col min="12803" max="12806" width="14" style="6" customWidth="1"/>
    <col min="12807" max="12807" width="17.28515625" style="6" bestFit="1" customWidth="1"/>
    <col min="12808" max="12808" width="14" style="6" customWidth="1"/>
    <col min="12809" max="13049" width="9.140625" style="6"/>
    <col min="13050" max="13057" width="14" style="6" customWidth="1"/>
    <col min="13058" max="13058" width="17.28515625" style="6" bestFit="1" customWidth="1"/>
    <col min="13059" max="13062" width="14" style="6" customWidth="1"/>
    <col min="13063" max="13063" width="17.28515625" style="6" bestFit="1" customWidth="1"/>
    <col min="13064" max="13064" width="14" style="6" customWidth="1"/>
    <col min="13065" max="13305" width="9.140625" style="6"/>
    <col min="13306" max="13313" width="14" style="6" customWidth="1"/>
    <col min="13314" max="13314" width="17.28515625" style="6" bestFit="1" customWidth="1"/>
    <col min="13315" max="13318" width="14" style="6" customWidth="1"/>
    <col min="13319" max="13319" width="17.28515625" style="6" bestFit="1" customWidth="1"/>
    <col min="13320" max="13320" width="14" style="6" customWidth="1"/>
    <col min="13321" max="13561" width="9.140625" style="6"/>
    <col min="13562" max="13569" width="14" style="6" customWidth="1"/>
    <col min="13570" max="13570" width="17.28515625" style="6" bestFit="1" customWidth="1"/>
    <col min="13571" max="13574" width="14" style="6" customWidth="1"/>
    <col min="13575" max="13575" width="17.28515625" style="6" bestFit="1" customWidth="1"/>
    <col min="13576" max="13576" width="14" style="6" customWidth="1"/>
    <col min="13577" max="13817" width="9.140625" style="6"/>
    <col min="13818" max="13825" width="14" style="6" customWidth="1"/>
    <col min="13826" max="13826" width="17.28515625" style="6" bestFit="1" customWidth="1"/>
    <col min="13827" max="13830" width="14" style="6" customWidth="1"/>
    <col min="13831" max="13831" width="17.28515625" style="6" bestFit="1" customWidth="1"/>
    <col min="13832" max="13832" width="14" style="6" customWidth="1"/>
    <col min="13833" max="14073" width="9.140625" style="6"/>
    <col min="14074" max="14081" width="14" style="6" customWidth="1"/>
    <col min="14082" max="14082" width="17.28515625" style="6" bestFit="1" customWidth="1"/>
    <col min="14083" max="14086" width="14" style="6" customWidth="1"/>
    <col min="14087" max="14087" width="17.28515625" style="6" bestFit="1" customWidth="1"/>
    <col min="14088" max="14088" width="14" style="6" customWidth="1"/>
    <col min="14089" max="14329" width="9.140625" style="6"/>
    <col min="14330" max="14337" width="14" style="6" customWidth="1"/>
    <col min="14338" max="14338" width="17.28515625" style="6" bestFit="1" customWidth="1"/>
    <col min="14339" max="14342" width="14" style="6" customWidth="1"/>
    <col min="14343" max="14343" width="17.28515625" style="6" bestFit="1" customWidth="1"/>
    <col min="14344" max="14344" width="14" style="6" customWidth="1"/>
    <col min="14345" max="14585" width="9.140625" style="6"/>
    <col min="14586" max="14593" width="14" style="6" customWidth="1"/>
    <col min="14594" max="14594" width="17.28515625" style="6" bestFit="1" customWidth="1"/>
    <col min="14595" max="14598" width="14" style="6" customWidth="1"/>
    <col min="14599" max="14599" width="17.28515625" style="6" bestFit="1" customWidth="1"/>
    <col min="14600" max="14600" width="14" style="6" customWidth="1"/>
    <col min="14601" max="14841" width="9.140625" style="6"/>
    <col min="14842" max="14849" width="14" style="6" customWidth="1"/>
    <col min="14850" max="14850" width="17.28515625" style="6" bestFit="1" customWidth="1"/>
    <col min="14851" max="14854" width="14" style="6" customWidth="1"/>
    <col min="14855" max="14855" width="17.28515625" style="6" bestFit="1" customWidth="1"/>
    <col min="14856" max="14856" width="14" style="6" customWidth="1"/>
    <col min="14857" max="15097" width="9.140625" style="6"/>
    <col min="15098" max="15105" width="14" style="6" customWidth="1"/>
    <col min="15106" max="15106" width="17.28515625" style="6" bestFit="1" customWidth="1"/>
    <col min="15107" max="15110" width="14" style="6" customWidth="1"/>
    <col min="15111" max="15111" width="17.28515625" style="6" bestFit="1" customWidth="1"/>
    <col min="15112" max="15112" width="14" style="6" customWidth="1"/>
    <col min="15113" max="15353" width="9.140625" style="6"/>
    <col min="15354" max="15361" width="14" style="6" customWidth="1"/>
    <col min="15362" max="15362" width="17.28515625" style="6" bestFit="1" customWidth="1"/>
    <col min="15363" max="15366" width="14" style="6" customWidth="1"/>
    <col min="15367" max="15367" width="17.28515625" style="6" bestFit="1" customWidth="1"/>
    <col min="15368" max="15368" width="14" style="6" customWidth="1"/>
    <col min="15369" max="15609" width="9.140625" style="6"/>
    <col min="15610" max="15617" width="14" style="6" customWidth="1"/>
    <col min="15618" max="15618" width="17.28515625" style="6" bestFit="1" customWidth="1"/>
    <col min="15619" max="15622" width="14" style="6" customWidth="1"/>
    <col min="15623" max="15623" width="17.28515625" style="6" bestFit="1" customWidth="1"/>
    <col min="15624" max="15624" width="14" style="6" customWidth="1"/>
    <col min="15625" max="15865" width="9.140625" style="6"/>
    <col min="15866" max="15873" width="14" style="6" customWidth="1"/>
    <col min="15874" max="15874" width="17.28515625" style="6" bestFit="1" customWidth="1"/>
    <col min="15875" max="15878" width="14" style="6" customWidth="1"/>
    <col min="15879" max="15879" width="17.28515625" style="6" bestFit="1" customWidth="1"/>
    <col min="15880" max="15880" width="14" style="6" customWidth="1"/>
    <col min="15881" max="16121" width="9.140625" style="6"/>
    <col min="16122" max="16129" width="14" style="6" customWidth="1"/>
    <col min="16130" max="16130" width="17.28515625" style="6" bestFit="1" customWidth="1"/>
    <col min="16131" max="16134" width="14" style="6" customWidth="1"/>
    <col min="16135" max="16135" width="17.28515625" style="6" bestFit="1" customWidth="1"/>
    <col min="16136" max="16136" width="14" style="6" customWidth="1"/>
    <col min="16137" max="16384" width="9.140625" style="6"/>
  </cols>
  <sheetData>
    <row r="1" spans="1:8" s="5" customFormat="1" ht="54.75" customHeight="1" thickBot="1">
      <c r="A1" s="10" t="s">
        <v>18</v>
      </c>
      <c r="B1" s="10" t="s">
        <v>133</v>
      </c>
      <c r="C1" s="10" t="s">
        <v>134</v>
      </c>
      <c r="D1" s="10" t="s">
        <v>135</v>
      </c>
      <c r="E1" s="11" t="s">
        <v>173</v>
      </c>
      <c r="F1" s="10" t="s">
        <v>123</v>
      </c>
      <c r="G1" s="10" t="s">
        <v>124</v>
      </c>
      <c r="H1" s="10" t="s">
        <v>131</v>
      </c>
    </row>
    <row r="2" spans="1:8" ht="15.95" customHeight="1">
      <c r="A2" s="24" t="s">
        <v>22</v>
      </c>
      <c r="B2" s="22" t="s">
        <v>136</v>
      </c>
      <c r="C2" s="22" t="s">
        <v>130</v>
      </c>
      <c r="D2" s="22" t="s">
        <v>146</v>
      </c>
      <c r="E2" s="7">
        <v>2398</v>
      </c>
      <c r="F2" s="22" t="s">
        <v>152</v>
      </c>
      <c r="G2" s="22" t="s">
        <v>158</v>
      </c>
      <c r="H2" s="22" t="s">
        <v>163</v>
      </c>
    </row>
    <row r="3" spans="1:8" ht="15.95" customHeight="1">
      <c r="A3" s="24" t="s">
        <v>23</v>
      </c>
      <c r="B3" s="22" t="s">
        <v>137</v>
      </c>
      <c r="C3" s="22" t="s">
        <v>142</v>
      </c>
      <c r="D3" s="22" t="s">
        <v>147</v>
      </c>
      <c r="E3" s="7">
        <v>2558</v>
      </c>
      <c r="F3" s="22" t="s">
        <v>153</v>
      </c>
      <c r="G3" s="22" t="s">
        <v>158</v>
      </c>
      <c r="H3" s="22" t="s">
        <v>164</v>
      </c>
    </row>
    <row r="4" spans="1:8" ht="15.95" customHeight="1">
      <c r="A4" s="24" t="s">
        <v>24</v>
      </c>
      <c r="B4" s="22" t="s">
        <v>138</v>
      </c>
      <c r="C4" s="22" t="s">
        <v>143</v>
      </c>
      <c r="D4" s="22" t="s">
        <v>148</v>
      </c>
      <c r="E4" s="7">
        <v>2535</v>
      </c>
      <c r="F4" s="22" t="s">
        <v>154</v>
      </c>
      <c r="G4" s="22" t="s">
        <v>159</v>
      </c>
      <c r="H4" s="22" t="s">
        <v>165</v>
      </c>
    </row>
    <row r="5" spans="1:8" ht="15.95" customHeight="1">
      <c r="A5" s="24" t="s">
        <v>25</v>
      </c>
      <c r="B5" s="22" t="s">
        <v>139</v>
      </c>
      <c r="C5" s="22" t="s">
        <v>144</v>
      </c>
      <c r="D5" s="22" t="s">
        <v>149</v>
      </c>
      <c r="E5" s="7">
        <v>2707</v>
      </c>
      <c r="F5" s="22" t="s">
        <v>155</v>
      </c>
      <c r="G5" s="22" t="s">
        <v>160</v>
      </c>
      <c r="H5" s="22" t="s">
        <v>166</v>
      </c>
    </row>
    <row r="6" spans="1:8" ht="15.95" customHeight="1">
      <c r="A6" s="24" t="s">
        <v>20</v>
      </c>
      <c r="B6" s="22" t="s">
        <v>140</v>
      </c>
      <c r="C6" s="22" t="s">
        <v>143</v>
      </c>
      <c r="D6" s="22" t="s">
        <v>150</v>
      </c>
      <c r="E6" s="7">
        <v>2618</v>
      </c>
      <c r="F6" s="22" t="s">
        <v>156</v>
      </c>
      <c r="G6" s="22" t="s">
        <v>161</v>
      </c>
      <c r="H6" s="22" t="s">
        <v>167</v>
      </c>
    </row>
    <row r="7" spans="1:8" ht="15.95" customHeight="1">
      <c r="A7" s="24" t="s">
        <v>21</v>
      </c>
      <c r="B7" s="22" t="s">
        <v>141</v>
      </c>
      <c r="C7" s="22" t="s">
        <v>145</v>
      </c>
      <c r="D7" s="22" t="s">
        <v>151</v>
      </c>
      <c r="E7" s="7">
        <v>2927</v>
      </c>
      <c r="F7" s="22" t="s">
        <v>157</v>
      </c>
      <c r="G7" s="22" t="s">
        <v>162</v>
      </c>
      <c r="H7" s="22" t="s">
        <v>168</v>
      </c>
    </row>
    <row r="8" spans="1:8" ht="15.95" customHeight="1">
      <c r="A8" s="24" t="s">
        <v>171</v>
      </c>
      <c r="B8" s="26">
        <f>2405/6222</f>
        <v>0.38653166184506588</v>
      </c>
      <c r="C8" s="26">
        <f>396/6222</f>
        <v>6.3645130183220835E-2</v>
      </c>
      <c r="D8" s="26">
        <f>B8+C8</f>
        <v>0.4501767920282867</v>
      </c>
      <c r="E8" s="7">
        <v>2801</v>
      </c>
      <c r="F8" s="26">
        <v>0.32100000000000001</v>
      </c>
      <c r="G8" s="26">
        <v>4.9000000000000002E-2</v>
      </c>
      <c r="H8" s="26">
        <v>0.37</v>
      </c>
    </row>
    <row r="9" spans="1:8" ht="15.95" customHeight="1" thickBot="1">
      <c r="A9" s="25" t="s">
        <v>172</v>
      </c>
      <c r="B9" s="27">
        <v>0.39600000000000002</v>
      </c>
      <c r="C9" s="27">
        <v>5.8000000000000003E-2</v>
      </c>
      <c r="D9" s="27">
        <v>0.45400000000000001</v>
      </c>
      <c r="E9" s="23">
        <v>2885</v>
      </c>
      <c r="F9" s="28">
        <v>0.33600000000000002</v>
      </c>
      <c r="G9" s="28">
        <v>4.7E-2</v>
      </c>
      <c r="H9" s="28">
        <v>0.38300000000000001</v>
      </c>
    </row>
  </sheetData>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dimension ref="A1:A6"/>
  <sheetViews>
    <sheetView workbookViewId="0">
      <selection activeCell="A4" sqref="A4"/>
    </sheetView>
  </sheetViews>
  <sheetFormatPr defaultRowHeight="12.75"/>
  <sheetData>
    <row r="1" spans="1:1">
      <c r="A1" t="s">
        <v>127</v>
      </c>
    </row>
    <row r="2" spans="1:1">
      <c r="A2" t="s">
        <v>132</v>
      </c>
    </row>
    <row r="3" spans="1:1">
      <c r="A3" t="s">
        <v>128</v>
      </c>
    </row>
    <row r="4" spans="1:1">
      <c r="A4" t="s">
        <v>169</v>
      </c>
    </row>
    <row r="6" spans="1:1">
      <c r="A6"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Enrollment</vt:lpstr>
      <vt:lpstr>EnrollmentFNs</vt:lpstr>
      <vt:lpstr>Language</vt:lpstr>
      <vt:lpstr>LanguageFNs</vt:lpstr>
      <vt:lpstr>Lunch</vt:lpstr>
      <vt:lpstr>LunchFNs</vt:lpstr>
    </vt:vector>
  </TitlesOfParts>
  <Company>City of Cambridge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ccook2</dc:creator>
  <cp:lastModifiedBy>ccook</cp:lastModifiedBy>
  <dcterms:created xsi:type="dcterms:W3CDTF">2012-02-02T17:09:03Z</dcterms:created>
  <dcterms:modified xsi:type="dcterms:W3CDTF">2014-03-03T19:07:23Z</dcterms:modified>
</cp:coreProperties>
</file>